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ivatel\Desktop\"/>
    </mc:Choice>
  </mc:AlternateContent>
  <bookViews>
    <workbookView xWindow="0" yWindow="0" windowWidth="28800" windowHeight="12345"/>
  </bookViews>
  <sheets>
    <sheet name="Rekapitulace stavby" sheetId="1" r:id="rId1"/>
    <sheet name="01 - stavební část" sheetId="2" r:id="rId2"/>
    <sheet name="02 - silnoproudá elektrot..." sheetId="3" r:id="rId3"/>
    <sheet name="01 - stavební část_01" sheetId="4" r:id="rId4"/>
    <sheet name="02 - silnoproudá elektrot..._01" sheetId="5" r:id="rId5"/>
    <sheet name="VON - Vedlejší a ostatní ..." sheetId="6" r:id="rId6"/>
    <sheet name="Pokyny pro vyplnění" sheetId="7" r:id="rId7"/>
  </sheets>
  <definedNames>
    <definedName name="_xlnm._FilterDatabase" localSheetId="1" hidden="1">'01 - stavební část'!$C$115:$K$1071</definedName>
    <definedName name="_xlnm._FilterDatabase" localSheetId="3" hidden="1">'01 - stavební část_01'!$C$109:$K$732</definedName>
    <definedName name="_xlnm._FilterDatabase" localSheetId="2" hidden="1">'02 - silnoproudá elektrot...'!$C$114:$K$215</definedName>
    <definedName name="_xlnm._FilterDatabase" localSheetId="4" hidden="1">'02 - silnoproudá elektrot..._01'!$C$110:$K$185</definedName>
    <definedName name="_xlnm._FilterDatabase" localSheetId="5" hidden="1">'VON - Vedlejší a ostatní ...'!$C$79:$K$90</definedName>
    <definedName name="_xlnm.Print_Titles" localSheetId="1">'01 - stavební část'!$115:$115</definedName>
    <definedName name="_xlnm.Print_Titles" localSheetId="3">'01 - stavební část_01'!$109:$109</definedName>
    <definedName name="_xlnm.Print_Titles" localSheetId="2">'02 - silnoproudá elektrot...'!$114:$114</definedName>
    <definedName name="_xlnm.Print_Titles" localSheetId="4">'02 - silnoproudá elektrot..._01'!$110:$110</definedName>
    <definedName name="_xlnm.Print_Titles" localSheetId="0">'Rekapitulace stavby'!$52:$52</definedName>
    <definedName name="_xlnm.Print_Titles" localSheetId="5">'VON - Vedlejší a ostatní ...'!$79:$79</definedName>
    <definedName name="_xlnm.Print_Area" localSheetId="1">'01 - stavební část'!$C$4:$J$41,'01 - stavební část'!$C$47:$J$95,'01 - stavební část'!$C$101:$K$1071</definedName>
    <definedName name="_xlnm.Print_Area" localSheetId="3">'01 - stavební část_01'!$C$4:$J$41,'01 - stavební část_01'!$C$47:$J$89,'01 - stavební část_01'!$C$95:$K$732</definedName>
    <definedName name="_xlnm.Print_Area" localSheetId="2">'02 - silnoproudá elektrot...'!$C$4:$J$41,'02 - silnoproudá elektrot...'!$C$47:$J$94,'02 - silnoproudá elektrot...'!$C$100:$K$215</definedName>
    <definedName name="_xlnm.Print_Area" localSheetId="4">'02 - silnoproudá elektrot..._01'!$C$4:$J$41,'02 - silnoproudá elektrot..._01'!$C$47:$J$90,'02 - silnoproudá elektrot..._01'!$C$96:$K$185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stavby'!$C$42:$AQ$62</definedName>
    <definedName name="_xlnm.Print_Area" localSheetId="5">'VON - Vedlejší a ostatní ...'!$C$4:$J$39,'VON - Vedlejší a ostatní ...'!$C$45:$J$61,'VON - Vedlejší a ostatní ...'!$C$67:$K$90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61" i="1" s="1"/>
  <c r="J35" i="6"/>
  <c r="AX61" i="1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BI82" i="6"/>
  <c r="BH82" i="6"/>
  <c r="BG82" i="6"/>
  <c r="BF82" i="6"/>
  <c r="T82" i="6"/>
  <c r="R82" i="6"/>
  <c r="P82" i="6"/>
  <c r="J77" i="6"/>
  <c r="J76" i="6"/>
  <c r="F76" i="6"/>
  <c r="F74" i="6"/>
  <c r="E72" i="6"/>
  <c r="J55" i="6"/>
  <c r="J54" i="6"/>
  <c r="F54" i="6"/>
  <c r="F52" i="6"/>
  <c r="E50" i="6"/>
  <c r="J18" i="6"/>
  <c r="E18" i="6"/>
  <c r="F55" i="6"/>
  <c r="J17" i="6"/>
  <c r="J12" i="6"/>
  <c r="J52" i="6" s="1"/>
  <c r="E7" i="6"/>
  <c r="E48" i="6"/>
  <c r="J138" i="5"/>
  <c r="J39" i="5"/>
  <c r="J38" i="5"/>
  <c r="AY60" i="1"/>
  <c r="J37" i="5"/>
  <c r="AX60" i="1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T176" i="5" s="1"/>
  <c r="R177" i="5"/>
  <c r="R176" i="5"/>
  <c r="P177" i="5"/>
  <c r="P176" i="5" s="1"/>
  <c r="BI175" i="5"/>
  <c r="BH175" i="5"/>
  <c r="BG175" i="5"/>
  <c r="BF175" i="5"/>
  <c r="T175" i="5"/>
  <c r="T174" i="5"/>
  <c r="R175" i="5"/>
  <c r="R174" i="5" s="1"/>
  <c r="P175" i="5"/>
  <c r="P174" i="5"/>
  <c r="BI173" i="5"/>
  <c r="BH173" i="5"/>
  <c r="BG173" i="5"/>
  <c r="BF173" i="5"/>
  <c r="T173" i="5"/>
  <c r="T172" i="5" s="1"/>
  <c r="R173" i="5"/>
  <c r="R172" i="5"/>
  <c r="P173" i="5"/>
  <c r="P172" i="5" s="1"/>
  <c r="BI171" i="5"/>
  <c r="BH171" i="5"/>
  <c r="BG171" i="5"/>
  <c r="BF171" i="5"/>
  <c r="T171" i="5"/>
  <c r="T170" i="5"/>
  <c r="R171" i="5"/>
  <c r="R170" i="5" s="1"/>
  <c r="P171" i="5"/>
  <c r="P170" i="5"/>
  <c r="BI169" i="5"/>
  <c r="BH169" i="5"/>
  <c r="BG169" i="5"/>
  <c r="BF169" i="5"/>
  <c r="T169" i="5"/>
  <c r="T168" i="5" s="1"/>
  <c r="R169" i="5"/>
  <c r="R168" i="5"/>
  <c r="P169" i="5"/>
  <c r="P168" i="5" s="1"/>
  <c r="BI167" i="5"/>
  <c r="BH167" i="5"/>
  <c r="BG167" i="5"/>
  <c r="BF167" i="5"/>
  <c r="T167" i="5"/>
  <c r="T166" i="5"/>
  <c r="R167" i="5"/>
  <c r="R166" i="5" s="1"/>
  <c r="P167" i="5"/>
  <c r="P166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J75" i="5"/>
  <c r="BI136" i="5"/>
  <c r="BH136" i="5"/>
  <c r="BG136" i="5"/>
  <c r="BF136" i="5"/>
  <c r="T136" i="5"/>
  <c r="T135" i="5"/>
  <c r="R136" i="5"/>
  <c r="R135" i="5"/>
  <c r="P136" i="5"/>
  <c r="P135" i="5"/>
  <c r="BI134" i="5"/>
  <c r="BH134" i="5"/>
  <c r="BG134" i="5"/>
  <c r="BF134" i="5"/>
  <c r="T134" i="5"/>
  <c r="T133" i="5"/>
  <c r="R134" i="5"/>
  <c r="R133" i="5" s="1"/>
  <c r="P134" i="5"/>
  <c r="P133" i="5"/>
  <c r="BI132" i="5"/>
  <c r="BH132" i="5"/>
  <c r="BG132" i="5"/>
  <c r="BF132" i="5"/>
  <c r="T132" i="5"/>
  <c r="T131" i="5" s="1"/>
  <c r="R132" i="5"/>
  <c r="R131" i="5"/>
  <c r="P132" i="5"/>
  <c r="P131" i="5" s="1"/>
  <c r="BI130" i="5"/>
  <c r="BH130" i="5"/>
  <c r="BG130" i="5"/>
  <c r="BF130" i="5"/>
  <c r="T130" i="5"/>
  <c r="T129" i="5"/>
  <c r="R130" i="5"/>
  <c r="R129" i="5"/>
  <c r="P130" i="5"/>
  <c r="P129" i="5"/>
  <c r="BI128" i="5"/>
  <c r="BH128" i="5"/>
  <c r="BG128" i="5"/>
  <c r="BF128" i="5"/>
  <c r="T128" i="5"/>
  <c r="T127" i="5" s="1"/>
  <c r="T117" i="5" s="1"/>
  <c r="R128" i="5"/>
  <c r="R127" i="5"/>
  <c r="P128" i="5"/>
  <c r="P127" i="5" s="1"/>
  <c r="BI126" i="5"/>
  <c r="BH126" i="5"/>
  <c r="BG126" i="5"/>
  <c r="BF126" i="5"/>
  <c r="T126" i="5"/>
  <c r="T125" i="5"/>
  <c r="R126" i="5"/>
  <c r="R125" i="5" s="1"/>
  <c r="P126" i="5"/>
  <c r="P125" i="5"/>
  <c r="BI124" i="5"/>
  <c r="BH124" i="5"/>
  <c r="BG124" i="5"/>
  <c r="BF124" i="5"/>
  <c r="T124" i="5"/>
  <c r="T123" i="5" s="1"/>
  <c r="R124" i="5"/>
  <c r="R123" i="5"/>
  <c r="P124" i="5"/>
  <c r="P123" i="5" s="1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J108" i="5"/>
  <c r="J107" i="5"/>
  <c r="F107" i="5"/>
  <c r="F105" i="5"/>
  <c r="E103" i="5"/>
  <c r="J59" i="5"/>
  <c r="J58" i="5"/>
  <c r="F58" i="5"/>
  <c r="F56" i="5"/>
  <c r="E54" i="5"/>
  <c r="J20" i="5"/>
  <c r="E20" i="5"/>
  <c r="F108" i="5" s="1"/>
  <c r="J19" i="5"/>
  <c r="J14" i="5"/>
  <c r="J105" i="5"/>
  <c r="E7" i="5"/>
  <c r="E99" i="5" s="1"/>
  <c r="J39" i="4"/>
  <c r="J38" i="4"/>
  <c r="AY59" i="1" s="1"/>
  <c r="J37" i="4"/>
  <c r="AX59" i="1"/>
  <c r="BI731" i="4"/>
  <c r="BH731" i="4"/>
  <c r="BG731" i="4"/>
  <c r="BF731" i="4"/>
  <c r="T731" i="4"/>
  <c r="T730" i="4" s="1"/>
  <c r="R731" i="4"/>
  <c r="R730" i="4"/>
  <c r="P731" i="4"/>
  <c r="P730" i="4" s="1"/>
  <c r="BI724" i="4"/>
  <c r="BH724" i="4"/>
  <c r="BG724" i="4"/>
  <c r="BF724" i="4"/>
  <c r="T724" i="4"/>
  <c r="R724" i="4"/>
  <c r="P724" i="4"/>
  <c r="BI717" i="4"/>
  <c r="BH717" i="4"/>
  <c r="BG717" i="4"/>
  <c r="BF717" i="4"/>
  <c r="T717" i="4"/>
  <c r="R717" i="4"/>
  <c r="P717" i="4"/>
  <c r="BI712" i="4"/>
  <c r="BH712" i="4"/>
  <c r="BG712" i="4"/>
  <c r="BF712" i="4"/>
  <c r="T712" i="4"/>
  <c r="R712" i="4"/>
  <c r="P712" i="4"/>
  <c r="BI710" i="4"/>
  <c r="BH710" i="4"/>
  <c r="BG710" i="4"/>
  <c r="BF710" i="4"/>
  <c r="T710" i="4"/>
  <c r="R710" i="4"/>
  <c r="P710" i="4"/>
  <c r="BI706" i="4"/>
  <c r="BH706" i="4"/>
  <c r="BG706" i="4"/>
  <c r="BF706" i="4"/>
  <c r="T706" i="4"/>
  <c r="R706" i="4"/>
  <c r="P706" i="4"/>
  <c r="BI704" i="4"/>
  <c r="BH704" i="4"/>
  <c r="BG704" i="4"/>
  <c r="BF704" i="4"/>
  <c r="T704" i="4"/>
  <c r="R704" i="4"/>
  <c r="P704" i="4"/>
  <c r="BI697" i="4"/>
  <c r="BH697" i="4"/>
  <c r="BG697" i="4"/>
  <c r="BF697" i="4"/>
  <c r="T697" i="4"/>
  <c r="R697" i="4"/>
  <c r="P697" i="4"/>
  <c r="BI692" i="4"/>
  <c r="BH692" i="4"/>
  <c r="BG692" i="4"/>
  <c r="BF692" i="4"/>
  <c r="T692" i="4"/>
  <c r="R692" i="4"/>
  <c r="P692" i="4"/>
  <c r="BI689" i="4"/>
  <c r="BH689" i="4"/>
  <c r="BG689" i="4"/>
  <c r="BF689" i="4"/>
  <c r="T689" i="4"/>
  <c r="R689" i="4"/>
  <c r="P689" i="4"/>
  <c r="BI684" i="4"/>
  <c r="BH684" i="4"/>
  <c r="BG684" i="4"/>
  <c r="BF684" i="4"/>
  <c r="T684" i="4"/>
  <c r="R684" i="4"/>
  <c r="P684" i="4"/>
  <c r="BI679" i="4"/>
  <c r="BH679" i="4"/>
  <c r="BG679" i="4"/>
  <c r="BF679" i="4"/>
  <c r="T679" i="4"/>
  <c r="R679" i="4"/>
  <c r="P679" i="4"/>
  <c r="BI674" i="4"/>
  <c r="BH674" i="4"/>
  <c r="BG674" i="4"/>
  <c r="BF674" i="4"/>
  <c r="T674" i="4"/>
  <c r="R674" i="4"/>
  <c r="P674" i="4"/>
  <c r="BI671" i="4"/>
  <c r="BH671" i="4"/>
  <c r="BG671" i="4"/>
  <c r="BF671" i="4"/>
  <c r="T671" i="4"/>
  <c r="R671" i="4"/>
  <c r="P671" i="4"/>
  <c r="BI670" i="4"/>
  <c r="BH670" i="4"/>
  <c r="BG670" i="4"/>
  <c r="BF670" i="4"/>
  <c r="T670" i="4"/>
  <c r="R670" i="4"/>
  <c r="P670" i="4"/>
  <c r="BI669" i="4"/>
  <c r="BH669" i="4"/>
  <c r="BG669" i="4"/>
  <c r="BF669" i="4"/>
  <c r="T669" i="4"/>
  <c r="R669" i="4"/>
  <c r="P669" i="4"/>
  <c r="BI667" i="4"/>
  <c r="BH667" i="4"/>
  <c r="BG667" i="4"/>
  <c r="BF667" i="4"/>
  <c r="T667" i="4"/>
  <c r="R667" i="4"/>
  <c r="P667" i="4"/>
  <c r="BI666" i="4"/>
  <c r="BH666" i="4"/>
  <c r="BG666" i="4"/>
  <c r="BF666" i="4"/>
  <c r="T666" i="4"/>
  <c r="R666" i="4"/>
  <c r="P666" i="4"/>
  <c r="BI664" i="4"/>
  <c r="BH664" i="4"/>
  <c r="BG664" i="4"/>
  <c r="BF664" i="4"/>
  <c r="T664" i="4"/>
  <c r="R664" i="4"/>
  <c r="P664" i="4"/>
  <c r="BI661" i="4"/>
  <c r="BH661" i="4"/>
  <c r="BG661" i="4"/>
  <c r="BF661" i="4"/>
  <c r="T661" i="4"/>
  <c r="R661" i="4"/>
  <c r="P661" i="4"/>
  <c r="BI660" i="4"/>
  <c r="BH660" i="4"/>
  <c r="BG660" i="4"/>
  <c r="BF660" i="4"/>
  <c r="T660" i="4"/>
  <c r="R660" i="4"/>
  <c r="P660" i="4"/>
  <c r="BI657" i="4"/>
  <c r="BH657" i="4"/>
  <c r="BG657" i="4"/>
  <c r="BF657" i="4"/>
  <c r="T657" i="4"/>
  <c r="R657" i="4"/>
  <c r="P657" i="4"/>
  <c r="BI656" i="4"/>
  <c r="BH656" i="4"/>
  <c r="BG656" i="4"/>
  <c r="BF656" i="4"/>
  <c r="T656" i="4"/>
  <c r="R656" i="4"/>
  <c r="P656" i="4"/>
  <c r="BI653" i="4"/>
  <c r="BH653" i="4"/>
  <c r="BG653" i="4"/>
  <c r="BF653" i="4"/>
  <c r="T653" i="4"/>
  <c r="R653" i="4"/>
  <c r="P653" i="4"/>
  <c r="BI652" i="4"/>
  <c r="BH652" i="4"/>
  <c r="BG652" i="4"/>
  <c r="BF652" i="4"/>
  <c r="T652" i="4"/>
  <c r="R652" i="4"/>
  <c r="P652" i="4"/>
  <c r="BI651" i="4"/>
  <c r="BH651" i="4"/>
  <c r="BG651" i="4"/>
  <c r="BF651" i="4"/>
  <c r="T651" i="4"/>
  <c r="R651" i="4"/>
  <c r="P651" i="4"/>
  <c r="BI650" i="4"/>
  <c r="BH650" i="4"/>
  <c r="BG650" i="4"/>
  <c r="BF650" i="4"/>
  <c r="T650" i="4"/>
  <c r="R650" i="4"/>
  <c r="P650" i="4"/>
  <c r="BI649" i="4"/>
  <c r="BH649" i="4"/>
  <c r="BG649" i="4"/>
  <c r="BF649" i="4"/>
  <c r="T649" i="4"/>
  <c r="R649" i="4"/>
  <c r="P649" i="4"/>
  <c r="BI647" i="4"/>
  <c r="BH647" i="4"/>
  <c r="BG647" i="4"/>
  <c r="BF647" i="4"/>
  <c r="T647" i="4"/>
  <c r="R647" i="4"/>
  <c r="P647" i="4"/>
  <c r="BI645" i="4"/>
  <c r="BH645" i="4"/>
  <c r="BG645" i="4"/>
  <c r="BF645" i="4"/>
  <c r="T645" i="4"/>
  <c r="R645" i="4"/>
  <c r="P645" i="4"/>
  <c r="BI640" i="4"/>
  <c r="BH640" i="4"/>
  <c r="BG640" i="4"/>
  <c r="BF640" i="4"/>
  <c r="T640" i="4"/>
  <c r="R640" i="4"/>
  <c r="P640" i="4"/>
  <c r="BI637" i="4"/>
  <c r="BH637" i="4"/>
  <c r="BG637" i="4"/>
  <c r="BF637" i="4"/>
  <c r="T637" i="4"/>
  <c r="R637" i="4"/>
  <c r="P637" i="4"/>
  <c r="BI636" i="4"/>
  <c r="BH636" i="4"/>
  <c r="BG636" i="4"/>
  <c r="BF636" i="4"/>
  <c r="T636" i="4"/>
  <c r="R636" i="4"/>
  <c r="P636" i="4"/>
  <c r="BI629" i="4"/>
  <c r="BH629" i="4"/>
  <c r="BG629" i="4"/>
  <c r="BF629" i="4"/>
  <c r="T629" i="4"/>
  <c r="R629" i="4"/>
  <c r="P629" i="4"/>
  <c r="BI621" i="4"/>
  <c r="BH621" i="4"/>
  <c r="BG621" i="4"/>
  <c r="BF621" i="4"/>
  <c r="T621" i="4"/>
  <c r="R621" i="4"/>
  <c r="P621" i="4"/>
  <c r="BI614" i="4"/>
  <c r="BH614" i="4"/>
  <c r="BG614" i="4"/>
  <c r="BF614" i="4"/>
  <c r="T614" i="4"/>
  <c r="R614" i="4"/>
  <c r="P614" i="4"/>
  <c r="BI611" i="4"/>
  <c r="BH611" i="4"/>
  <c r="BG611" i="4"/>
  <c r="BF611" i="4"/>
  <c r="T611" i="4"/>
  <c r="R611" i="4"/>
  <c r="P611" i="4"/>
  <c r="BI610" i="4"/>
  <c r="BH610" i="4"/>
  <c r="BG610" i="4"/>
  <c r="BF610" i="4"/>
  <c r="T610" i="4"/>
  <c r="R610" i="4"/>
  <c r="P610" i="4"/>
  <c r="BI609" i="4"/>
  <c r="BH609" i="4"/>
  <c r="BG609" i="4"/>
  <c r="BF609" i="4"/>
  <c r="T609" i="4"/>
  <c r="R609" i="4"/>
  <c r="P609" i="4"/>
  <c r="BI605" i="4"/>
  <c r="BH605" i="4"/>
  <c r="BG605" i="4"/>
  <c r="BF605" i="4"/>
  <c r="T605" i="4"/>
  <c r="R605" i="4"/>
  <c r="P605" i="4"/>
  <c r="BI602" i="4"/>
  <c r="BH602" i="4"/>
  <c r="BG602" i="4"/>
  <c r="BF602" i="4"/>
  <c r="T602" i="4"/>
  <c r="R602" i="4"/>
  <c r="P602" i="4"/>
  <c r="BI598" i="4"/>
  <c r="BH598" i="4"/>
  <c r="BG598" i="4"/>
  <c r="BF598" i="4"/>
  <c r="T598" i="4"/>
  <c r="R598" i="4"/>
  <c r="P598" i="4"/>
  <c r="BI596" i="4"/>
  <c r="BH596" i="4"/>
  <c r="BG596" i="4"/>
  <c r="BF596" i="4"/>
  <c r="T596" i="4"/>
  <c r="R596" i="4"/>
  <c r="P596" i="4"/>
  <c r="BI592" i="4"/>
  <c r="BH592" i="4"/>
  <c r="BG592" i="4"/>
  <c r="BF592" i="4"/>
  <c r="T592" i="4"/>
  <c r="R592" i="4"/>
  <c r="P592" i="4"/>
  <c r="BI588" i="4"/>
  <c r="BH588" i="4"/>
  <c r="BG588" i="4"/>
  <c r="BF588" i="4"/>
  <c r="T588" i="4"/>
  <c r="R588" i="4"/>
  <c r="P588" i="4"/>
  <c r="BI584" i="4"/>
  <c r="BH584" i="4"/>
  <c r="BG584" i="4"/>
  <c r="BF584" i="4"/>
  <c r="T584" i="4"/>
  <c r="R584" i="4"/>
  <c r="P584" i="4"/>
  <c r="BI581" i="4"/>
  <c r="BH581" i="4"/>
  <c r="BG581" i="4"/>
  <c r="BF581" i="4"/>
  <c r="T581" i="4"/>
  <c r="R581" i="4"/>
  <c r="P581" i="4"/>
  <c r="BI580" i="4"/>
  <c r="BH580" i="4"/>
  <c r="BG580" i="4"/>
  <c r="BF580" i="4"/>
  <c r="T580" i="4"/>
  <c r="R580" i="4"/>
  <c r="P580" i="4"/>
  <c r="BI579" i="4"/>
  <c r="BH579" i="4"/>
  <c r="BG579" i="4"/>
  <c r="BF579" i="4"/>
  <c r="T579" i="4"/>
  <c r="R579" i="4"/>
  <c r="P579" i="4"/>
  <c r="BI575" i="4"/>
  <c r="BH575" i="4"/>
  <c r="BG575" i="4"/>
  <c r="BF575" i="4"/>
  <c r="T575" i="4"/>
  <c r="R575" i="4"/>
  <c r="P575" i="4"/>
  <c r="BI571" i="4"/>
  <c r="BH571" i="4"/>
  <c r="BG571" i="4"/>
  <c r="BF571" i="4"/>
  <c r="T571" i="4"/>
  <c r="R571" i="4"/>
  <c r="P571" i="4"/>
  <c r="BI568" i="4"/>
  <c r="BH568" i="4"/>
  <c r="BG568" i="4"/>
  <c r="BF568" i="4"/>
  <c r="T568" i="4"/>
  <c r="R568" i="4"/>
  <c r="P568" i="4"/>
  <c r="BI564" i="4"/>
  <c r="BH564" i="4"/>
  <c r="BG564" i="4"/>
  <c r="BF564" i="4"/>
  <c r="T564" i="4"/>
  <c r="R564" i="4"/>
  <c r="P564" i="4"/>
  <c r="BI562" i="4"/>
  <c r="BH562" i="4"/>
  <c r="BG562" i="4"/>
  <c r="BF562" i="4"/>
  <c r="T562" i="4"/>
  <c r="R562" i="4"/>
  <c r="P562" i="4"/>
  <c r="BI558" i="4"/>
  <c r="BH558" i="4"/>
  <c r="BG558" i="4"/>
  <c r="BF558" i="4"/>
  <c r="T558" i="4"/>
  <c r="R558" i="4"/>
  <c r="P558" i="4"/>
  <c r="BI554" i="4"/>
  <c r="BH554" i="4"/>
  <c r="BG554" i="4"/>
  <c r="BF554" i="4"/>
  <c r="T554" i="4"/>
  <c r="R554" i="4"/>
  <c r="P554" i="4"/>
  <c r="BI549" i="4"/>
  <c r="BH549" i="4"/>
  <c r="BG549" i="4"/>
  <c r="BF549" i="4"/>
  <c r="T549" i="4"/>
  <c r="R549" i="4"/>
  <c r="P549" i="4"/>
  <c r="BI547" i="4"/>
  <c r="BH547" i="4"/>
  <c r="BG547" i="4"/>
  <c r="BF547" i="4"/>
  <c r="T547" i="4"/>
  <c r="R547" i="4"/>
  <c r="P547" i="4"/>
  <c r="BI545" i="4"/>
  <c r="BH545" i="4"/>
  <c r="BG545" i="4"/>
  <c r="BF545" i="4"/>
  <c r="T545" i="4"/>
  <c r="R545" i="4"/>
  <c r="P545" i="4"/>
  <c r="BI541" i="4"/>
  <c r="BH541" i="4"/>
  <c r="BG541" i="4"/>
  <c r="BF541" i="4"/>
  <c r="T541" i="4"/>
  <c r="R541" i="4"/>
  <c r="P541" i="4"/>
  <c r="BI537" i="4"/>
  <c r="BH537" i="4"/>
  <c r="BG537" i="4"/>
  <c r="BF537" i="4"/>
  <c r="T537" i="4"/>
  <c r="R537" i="4"/>
  <c r="P537" i="4"/>
  <c r="BI533" i="4"/>
  <c r="BH533" i="4"/>
  <c r="BG533" i="4"/>
  <c r="BF533" i="4"/>
  <c r="T533" i="4"/>
  <c r="R533" i="4"/>
  <c r="P533" i="4"/>
  <c r="BI531" i="4"/>
  <c r="BH531" i="4"/>
  <c r="BG531" i="4"/>
  <c r="BF531" i="4"/>
  <c r="T531" i="4"/>
  <c r="R531" i="4"/>
  <c r="P531" i="4"/>
  <c r="BI525" i="4"/>
  <c r="BH525" i="4"/>
  <c r="BG525" i="4"/>
  <c r="BF525" i="4"/>
  <c r="T525" i="4"/>
  <c r="R525" i="4"/>
  <c r="P525" i="4"/>
  <c r="BI523" i="4"/>
  <c r="BH523" i="4"/>
  <c r="BG523" i="4"/>
  <c r="BF523" i="4"/>
  <c r="T523" i="4"/>
  <c r="R523" i="4"/>
  <c r="P523" i="4"/>
  <c r="BI519" i="4"/>
  <c r="BH519" i="4"/>
  <c r="BG519" i="4"/>
  <c r="BF519" i="4"/>
  <c r="T519" i="4"/>
  <c r="R519" i="4"/>
  <c r="P519" i="4"/>
  <c r="BI517" i="4"/>
  <c r="BH517" i="4"/>
  <c r="BG517" i="4"/>
  <c r="BF517" i="4"/>
  <c r="T517" i="4"/>
  <c r="R517" i="4"/>
  <c r="P517" i="4"/>
  <c r="BI513" i="4"/>
  <c r="BH513" i="4"/>
  <c r="BG513" i="4"/>
  <c r="BF513" i="4"/>
  <c r="T513" i="4"/>
  <c r="R513" i="4"/>
  <c r="P513" i="4"/>
  <c r="BI511" i="4"/>
  <c r="BH511" i="4"/>
  <c r="BG511" i="4"/>
  <c r="BF511" i="4"/>
  <c r="T511" i="4"/>
  <c r="R511" i="4"/>
  <c r="P511" i="4"/>
  <c r="BI506" i="4"/>
  <c r="BH506" i="4"/>
  <c r="BG506" i="4"/>
  <c r="BF506" i="4"/>
  <c r="T506" i="4"/>
  <c r="R506" i="4"/>
  <c r="P506" i="4"/>
  <c r="BI504" i="4"/>
  <c r="BH504" i="4"/>
  <c r="BG504" i="4"/>
  <c r="BF504" i="4"/>
  <c r="T504" i="4"/>
  <c r="R504" i="4"/>
  <c r="P504" i="4"/>
  <c r="BI499" i="4"/>
  <c r="BH499" i="4"/>
  <c r="BG499" i="4"/>
  <c r="BF499" i="4"/>
  <c r="T499" i="4"/>
  <c r="R499" i="4"/>
  <c r="P499" i="4"/>
  <c r="BI495" i="4"/>
  <c r="BH495" i="4"/>
  <c r="BG495" i="4"/>
  <c r="BF495" i="4"/>
  <c r="T495" i="4"/>
  <c r="R495" i="4"/>
  <c r="P495" i="4"/>
  <c r="BI491" i="4"/>
  <c r="BH491" i="4"/>
  <c r="BG491" i="4"/>
  <c r="BF491" i="4"/>
  <c r="T491" i="4"/>
  <c r="R491" i="4"/>
  <c r="P491" i="4"/>
  <c r="BI487" i="4"/>
  <c r="BH487" i="4"/>
  <c r="BG487" i="4"/>
  <c r="BF487" i="4"/>
  <c r="T487" i="4"/>
  <c r="R487" i="4"/>
  <c r="P487" i="4"/>
  <c r="BI483" i="4"/>
  <c r="BH483" i="4"/>
  <c r="BG483" i="4"/>
  <c r="BF483" i="4"/>
  <c r="T483" i="4"/>
  <c r="R483" i="4"/>
  <c r="P483" i="4"/>
  <c r="BI476" i="4"/>
  <c r="BH476" i="4"/>
  <c r="BG476" i="4"/>
  <c r="BF476" i="4"/>
  <c r="T476" i="4"/>
  <c r="R476" i="4"/>
  <c r="P476" i="4"/>
  <c r="BI474" i="4"/>
  <c r="BH474" i="4"/>
  <c r="BG474" i="4"/>
  <c r="BF474" i="4"/>
  <c r="T474" i="4"/>
  <c r="R474" i="4"/>
  <c r="P474" i="4"/>
  <c r="BI469" i="4"/>
  <c r="BH469" i="4"/>
  <c r="BG469" i="4"/>
  <c r="BF469" i="4"/>
  <c r="T469" i="4"/>
  <c r="R469" i="4"/>
  <c r="P469" i="4"/>
  <c r="BI467" i="4"/>
  <c r="BH467" i="4"/>
  <c r="BG467" i="4"/>
  <c r="BF467" i="4"/>
  <c r="T467" i="4"/>
  <c r="R467" i="4"/>
  <c r="P467" i="4"/>
  <c r="BI462" i="4"/>
  <c r="BH462" i="4"/>
  <c r="BG462" i="4"/>
  <c r="BF462" i="4"/>
  <c r="T462" i="4"/>
  <c r="R462" i="4"/>
  <c r="P462" i="4"/>
  <c r="BI460" i="4"/>
  <c r="BH460" i="4"/>
  <c r="BG460" i="4"/>
  <c r="BF460" i="4"/>
  <c r="T460" i="4"/>
  <c r="R460" i="4"/>
  <c r="P460" i="4"/>
  <c r="BI455" i="4"/>
  <c r="BH455" i="4"/>
  <c r="BG455" i="4"/>
  <c r="BF455" i="4"/>
  <c r="T455" i="4"/>
  <c r="R455" i="4"/>
  <c r="P455" i="4"/>
  <c r="BI453" i="4"/>
  <c r="BH453" i="4"/>
  <c r="BG453" i="4"/>
  <c r="BF453" i="4"/>
  <c r="T453" i="4"/>
  <c r="R453" i="4"/>
  <c r="P453" i="4"/>
  <c r="BI448" i="4"/>
  <c r="BH448" i="4"/>
  <c r="BG448" i="4"/>
  <c r="BF448" i="4"/>
  <c r="T448" i="4"/>
  <c r="R448" i="4"/>
  <c r="P448" i="4"/>
  <c r="BI444" i="4"/>
  <c r="BH444" i="4"/>
  <c r="BG444" i="4"/>
  <c r="BF444" i="4"/>
  <c r="T444" i="4"/>
  <c r="R444" i="4"/>
  <c r="P444" i="4"/>
  <c r="BI440" i="4"/>
  <c r="BH440" i="4"/>
  <c r="BG440" i="4"/>
  <c r="BF440" i="4"/>
  <c r="T440" i="4"/>
  <c r="T439" i="4" s="1"/>
  <c r="R440" i="4"/>
  <c r="R439" i="4"/>
  <c r="P440" i="4"/>
  <c r="P439" i="4" s="1"/>
  <c r="BI437" i="4"/>
  <c r="BH437" i="4"/>
  <c r="BG437" i="4"/>
  <c r="BF437" i="4"/>
  <c r="T437" i="4"/>
  <c r="R437" i="4"/>
  <c r="P437" i="4"/>
  <c r="BI434" i="4"/>
  <c r="BH434" i="4"/>
  <c r="BG434" i="4"/>
  <c r="BF434" i="4"/>
  <c r="T434" i="4"/>
  <c r="R434" i="4"/>
  <c r="P434" i="4"/>
  <c r="BI432" i="4"/>
  <c r="BH432" i="4"/>
  <c r="BG432" i="4"/>
  <c r="BF432" i="4"/>
  <c r="T432" i="4"/>
  <c r="R432" i="4"/>
  <c r="P432" i="4"/>
  <c r="BI430" i="4"/>
  <c r="BH430" i="4"/>
  <c r="BG430" i="4"/>
  <c r="BF430" i="4"/>
  <c r="T430" i="4"/>
  <c r="R430" i="4"/>
  <c r="P430" i="4"/>
  <c r="BI427" i="4"/>
  <c r="BH427" i="4"/>
  <c r="BG427" i="4"/>
  <c r="BF427" i="4"/>
  <c r="T427" i="4"/>
  <c r="R427" i="4"/>
  <c r="P427" i="4"/>
  <c r="BI423" i="4"/>
  <c r="BH423" i="4"/>
  <c r="BG423" i="4"/>
  <c r="BF423" i="4"/>
  <c r="T423" i="4"/>
  <c r="R423" i="4"/>
  <c r="P423" i="4"/>
  <c r="BI419" i="4"/>
  <c r="BH419" i="4"/>
  <c r="BG419" i="4"/>
  <c r="BF419" i="4"/>
  <c r="T419" i="4"/>
  <c r="R419" i="4"/>
  <c r="P419" i="4"/>
  <c r="BI415" i="4"/>
  <c r="BH415" i="4"/>
  <c r="BG415" i="4"/>
  <c r="BF415" i="4"/>
  <c r="T415" i="4"/>
  <c r="R415" i="4"/>
  <c r="P415" i="4"/>
  <c r="BI411" i="4"/>
  <c r="BH411" i="4"/>
  <c r="BG411" i="4"/>
  <c r="BF411" i="4"/>
  <c r="T411" i="4"/>
  <c r="R411" i="4"/>
  <c r="P411" i="4"/>
  <c r="BI407" i="4"/>
  <c r="BH407" i="4"/>
  <c r="BG407" i="4"/>
  <c r="BF407" i="4"/>
  <c r="T407" i="4"/>
  <c r="R407" i="4"/>
  <c r="P407" i="4"/>
  <c r="BI403" i="4"/>
  <c r="BH403" i="4"/>
  <c r="BG403" i="4"/>
  <c r="BF403" i="4"/>
  <c r="T403" i="4"/>
  <c r="R403" i="4"/>
  <c r="P403" i="4"/>
  <c r="BI399" i="4"/>
  <c r="BH399" i="4"/>
  <c r="BG399" i="4"/>
  <c r="BF399" i="4"/>
  <c r="T399" i="4"/>
  <c r="R399" i="4"/>
  <c r="P399" i="4"/>
  <c r="BI395" i="4"/>
  <c r="BH395" i="4"/>
  <c r="BG395" i="4"/>
  <c r="BF395" i="4"/>
  <c r="T395" i="4"/>
  <c r="R395" i="4"/>
  <c r="P395" i="4"/>
  <c r="BI390" i="4"/>
  <c r="BH390" i="4"/>
  <c r="BG390" i="4"/>
  <c r="BF390" i="4"/>
  <c r="T390" i="4"/>
  <c r="R390" i="4"/>
  <c r="P390" i="4"/>
  <c r="BI386" i="4"/>
  <c r="BH386" i="4"/>
  <c r="BG386" i="4"/>
  <c r="BF386" i="4"/>
  <c r="T386" i="4"/>
  <c r="R386" i="4"/>
  <c r="P386" i="4"/>
  <c r="BI382" i="4"/>
  <c r="BH382" i="4"/>
  <c r="BG382" i="4"/>
  <c r="BF382" i="4"/>
  <c r="T382" i="4"/>
  <c r="R382" i="4"/>
  <c r="P382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68" i="4"/>
  <c r="BH368" i="4"/>
  <c r="BG368" i="4"/>
  <c r="BF368" i="4"/>
  <c r="T368" i="4"/>
  <c r="R368" i="4"/>
  <c r="P368" i="4"/>
  <c r="BI363" i="4"/>
  <c r="BH363" i="4"/>
  <c r="BG363" i="4"/>
  <c r="BF363" i="4"/>
  <c r="T363" i="4"/>
  <c r="R363" i="4"/>
  <c r="P363" i="4"/>
  <c r="BI359" i="4"/>
  <c r="BH359" i="4"/>
  <c r="BG359" i="4"/>
  <c r="BF359" i="4"/>
  <c r="T359" i="4"/>
  <c r="R359" i="4"/>
  <c r="P359" i="4"/>
  <c r="BI355" i="4"/>
  <c r="BH355" i="4"/>
  <c r="BG355" i="4"/>
  <c r="BF355" i="4"/>
  <c r="T355" i="4"/>
  <c r="R355" i="4"/>
  <c r="P355" i="4"/>
  <c r="BI351" i="4"/>
  <c r="BH351" i="4"/>
  <c r="BG351" i="4"/>
  <c r="BF351" i="4"/>
  <c r="T351" i="4"/>
  <c r="R351" i="4"/>
  <c r="P351" i="4"/>
  <c r="BI347" i="4"/>
  <c r="BH347" i="4"/>
  <c r="BG347" i="4"/>
  <c r="BF347" i="4"/>
  <c r="T347" i="4"/>
  <c r="R347" i="4"/>
  <c r="P347" i="4"/>
  <c r="BI343" i="4"/>
  <c r="BH343" i="4"/>
  <c r="BG343" i="4"/>
  <c r="BF343" i="4"/>
  <c r="T343" i="4"/>
  <c r="R343" i="4"/>
  <c r="P343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30" i="4"/>
  <c r="BH330" i="4"/>
  <c r="BG330" i="4"/>
  <c r="BF330" i="4"/>
  <c r="T330" i="4"/>
  <c r="R330" i="4"/>
  <c r="P330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2" i="4"/>
  <c r="BH322" i="4"/>
  <c r="BG322" i="4"/>
  <c r="BF322" i="4"/>
  <c r="T322" i="4"/>
  <c r="R322" i="4"/>
  <c r="P322" i="4"/>
  <c r="BI316" i="4"/>
  <c r="BH316" i="4"/>
  <c r="BG316" i="4"/>
  <c r="BF316" i="4"/>
  <c r="T316" i="4"/>
  <c r="R316" i="4"/>
  <c r="P316" i="4"/>
  <c r="BI310" i="4"/>
  <c r="BH310" i="4"/>
  <c r="BG310" i="4"/>
  <c r="BF310" i="4"/>
  <c r="T310" i="4"/>
  <c r="R310" i="4"/>
  <c r="P310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06" i="4"/>
  <c r="BH206" i="4"/>
  <c r="BG206" i="4"/>
  <c r="BF206" i="4"/>
  <c r="T206" i="4"/>
  <c r="R206" i="4"/>
  <c r="P206" i="4"/>
  <c r="BI201" i="4"/>
  <c r="BH201" i="4"/>
  <c r="BG201" i="4"/>
  <c r="BF201" i="4"/>
  <c r="T201" i="4"/>
  <c r="R201" i="4"/>
  <c r="P201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0" i="4"/>
  <c r="BH180" i="4"/>
  <c r="BG180" i="4"/>
  <c r="BF180" i="4"/>
  <c r="T180" i="4"/>
  <c r="R180" i="4"/>
  <c r="P180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52" i="4"/>
  <c r="BH152" i="4"/>
  <c r="BG152" i="4"/>
  <c r="BF152" i="4"/>
  <c r="T152" i="4"/>
  <c r="R152" i="4"/>
  <c r="P152" i="4"/>
  <c r="BI146" i="4"/>
  <c r="BH146" i="4"/>
  <c r="BG146" i="4"/>
  <c r="BF146" i="4"/>
  <c r="T146" i="4"/>
  <c r="R146" i="4"/>
  <c r="P146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J107" i="4"/>
  <c r="J106" i="4"/>
  <c r="F106" i="4"/>
  <c r="F104" i="4"/>
  <c r="E102" i="4"/>
  <c r="J59" i="4"/>
  <c r="J58" i="4"/>
  <c r="F58" i="4"/>
  <c r="F56" i="4"/>
  <c r="E54" i="4"/>
  <c r="J20" i="4"/>
  <c r="E20" i="4"/>
  <c r="F107" i="4"/>
  <c r="J19" i="4"/>
  <c r="J14" i="4"/>
  <c r="J56" i="4"/>
  <c r="E7" i="4"/>
  <c r="E50" i="4"/>
  <c r="J165" i="3"/>
  <c r="J39" i="3"/>
  <c r="J38" i="3"/>
  <c r="AY57" i="1"/>
  <c r="J37" i="3"/>
  <c r="AX57" i="1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T188" i="3"/>
  <c r="T185" i="3" s="1"/>
  <c r="R189" i="3"/>
  <c r="R188" i="3" s="1"/>
  <c r="P189" i="3"/>
  <c r="P188" i="3"/>
  <c r="BI187" i="3"/>
  <c r="BH187" i="3"/>
  <c r="BG187" i="3"/>
  <c r="BF187" i="3"/>
  <c r="T187" i="3"/>
  <c r="T186" i="3"/>
  <c r="R187" i="3"/>
  <c r="R186" i="3" s="1"/>
  <c r="R185" i="3" s="1"/>
  <c r="P187" i="3"/>
  <c r="P186" i="3"/>
  <c r="P185" i="3" s="1"/>
  <c r="BI184" i="3"/>
  <c r="BH184" i="3"/>
  <c r="BG184" i="3"/>
  <c r="BF184" i="3"/>
  <c r="T184" i="3"/>
  <c r="T183" i="3"/>
  <c r="R184" i="3"/>
  <c r="R183" i="3" s="1"/>
  <c r="P184" i="3"/>
  <c r="P183" i="3"/>
  <c r="BI182" i="3"/>
  <c r="BH182" i="3"/>
  <c r="BG182" i="3"/>
  <c r="BF182" i="3"/>
  <c r="T182" i="3"/>
  <c r="T181" i="3" s="1"/>
  <c r="R182" i="3"/>
  <c r="R181" i="3"/>
  <c r="P182" i="3"/>
  <c r="P181" i="3" s="1"/>
  <c r="BI180" i="3"/>
  <c r="BH180" i="3"/>
  <c r="BG180" i="3"/>
  <c r="BF180" i="3"/>
  <c r="T180" i="3"/>
  <c r="T179" i="3"/>
  <c r="R180" i="3"/>
  <c r="R179" i="3" s="1"/>
  <c r="P180" i="3"/>
  <c r="P179" i="3"/>
  <c r="BI178" i="3"/>
  <c r="BH178" i="3"/>
  <c r="BG178" i="3"/>
  <c r="BF178" i="3"/>
  <c r="T178" i="3"/>
  <c r="T177" i="3" s="1"/>
  <c r="R178" i="3"/>
  <c r="R177" i="3"/>
  <c r="P178" i="3"/>
  <c r="P177" i="3" s="1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T172" i="3" s="1"/>
  <c r="R173" i="3"/>
  <c r="R172" i="3"/>
  <c r="P173" i="3"/>
  <c r="P172" i="3" s="1"/>
  <c r="BI171" i="3"/>
  <c r="BH171" i="3"/>
  <c r="BG171" i="3"/>
  <c r="BF171" i="3"/>
  <c r="T171" i="3"/>
  <c r="T170" i="3"/>
  <c r="R171" i="3"/>
  <c r="R170" i="3" s="1"/>
  <c r="P171" i="3"/>
  <c r="P170" i="3"/>
  <c r="BI169" i="3"/>
  <c r="BH169" i="3"/>
  <c r="BG169" i="3"/>
  <c r="BF169" i="3"/>
  <c r="T169" i="3"/>
  <c r="T168" i="3" s="1"/>
  <c r="R169" i="3"/>
  <c r="R168" i="3"/>
  <c r="P169" i="3"/>
  <c r="P168" i="3" s="1"/>
  <c r="BI167" i="3"/>
  <c r="BH167" i="3"/>
  <c r="BG167" i="3"/>
  <c r="BF167" i="3"/>
  <c r="T167" i="3"/>
  <c r="T166" i="3"/>
  <c r="R167" i="3"/>
  <c r="R166" i="3" s="1"/>
  <c r="P167" i="3"/>
  <c r="P166" i="3"/>
  <c r="J75" i="3"/>
  <c r="BI164" i="3"/>
  <c r="BH164" i="3"/>
  <c r="BG164" i="3"/>
  <c r="BF164" i="3"/>
  <c r="T164" i="3"/>
  <c r="T163" i="3" s="1"/>
  <c r="R164" i="3"/>
  <c r="R163" i="3"/>
  <c r="P164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J112" i="3"/>
  <c r="J111" i="3"/>
  <c r="F111" i="3"/>
  <c r="F109" i="3"/>
  <c r="E107" i="3"/>
  <c r="J59" i="3"/>
  <c r="J58" i="3"/>
  <c r="F58" i="3"/>
  <c r="F56" i="3"/>
  <c r="E54" i="3"/>
  <c r="J20" i="3"/>
  <c r="E20" i="3"/>
  <c r="F112" i="3"/>
  <c r="J19" i="3"/>
  <c r="J14" i="3"/>
  <c r="J109" i="3" s="1"/>
  <c r="E7" i="3"/>
  <c r="E103" i="3"/>
  <c r="J39" i="2"/>
  <c r="J38" i="2"/>
  <c r="AY56" i="1"/>
  <c r="J37" i="2"/>
  <c r="AX56" i="1"/>
  <c r="BI1070" i="2"/>
  <c r="BH1070" i="2"/>
  <c r="BG1070" i="2"/>
  <c r="BF1070" i="2"/>
  <c r="T1070" i="2"/>
  <c r="T1069" i="2"/>
  <c r="R1070" i="2"/>
  <c r="R1069" i="2"/>
  <c r="P1070" i="2"/>
  <c r="P1069" i="2"/>
  <c r="BI1067" i="2"/>
  <c r="BH1067" i="2"/>
  <c r="BG1067" i="2"/>
  <c r="BF1067" i="2"/>
  <c r="T1067" i="2"/>
  <c r="R1067" i="2"/>
  <c r="P1067" i="2"/>
  <c r="BI1066" i="2"/>
  <c r="BH1066" i="2"/>
  <c r="BG1066" i="2"/>
  <c r="BF1066" i="2"/>
  <c r="T1066" i="2"/>
  <c r="R1066" i="2"/>
  <c r="P1066" i="2"/>
  <c r="BI1058" i="2"/>
  <c r="BH1058" i="2"/>
  <c r="BG1058" i="2"/>
  <c r="BF1058" i="2"/>
  <c r="T1058" i="2"/>
  <c r="R1058" i="2"/>
  <c r="P1058" i="2"/>
  <c r="BI1057" i="2"/>
  <c r="BH1057" i="2"/>
  <c r="BG1057" i="2"/>
  <c r="BF1057" i="2"/>
  <c r="T1057" i="2"/>
  <c r="R1057" i="2"/>
  <c r="P1057" i="2"/>
  <c r="BI1053" i="2"/>
  <c r="BH1053" i="2"/>
  <c r="BG1053" i="2"/>
  <c r="BF1053" i="2"/>
  <c r="T1053" i="2"/>
  <c r="R1053" i="2"/>
  <c r="P1053" i="2"/>
  <c r="BI1052" i="2"/>
  <c r="BH1052" i="2"/>
  <c r="BG1052" i="2"/>
  <c r="BF1052" i="2"/>
  <c r="T1052" i="2"/>
  <c r="R1052" i="2"/>
  <c r="P1052" i="2"/>
  <c r="BI1048" i="2"/>
  <c r="BH1048" i="2"/>
  <c r="BG1048" i="2"/>
  <c r="BF1048" i="2"/>
  <c r="T1048" i="2"/>
  <c r="R1048" i="2"/>
  <c r="P1048" i="2"/>
  <c r="BI1047" i="2"/>
  <c r="BH1047" i="2"/>
  <c r="BG1047" i="2"/>
  <c r="BF1047" i="2"/>
  <c r="T1047" i="2"/>
  <c r="R1047" i="2"/>
  <c r="P1047" i="2"/>
  <c r="BI1043" i="2"/>
  <c r="BH1043" i="2"/>
  <c r="BG1043" i="2"/>
  <c r="BF1043" i="2"/>
  <c r="T1043" i="2"/>
  <c r="R1043" i="2"/>
  <c r="P1043" i="2"/>
  <c r="BI1042" i="2"/>
  <c r="BH1042" i="2"/>
  <c r="BG1042" i="2"/>
  <c r="BF1042" i="2"/>
  <c r="T1042" i="2"/>
  <c r="R1042" i="2"/>
  <c r="P1042" i="2"/>
  <c r="BI1038" i="2"/>
  <c r="BH1038" i="2"/>
  <c r="BG1038" i="2"/>
  <c r="BF1038" i="2"/>
  <c r="T1038" i="2"/>
  <c r="R1038" i="2"/>
  <c r="P1038" i="2"/>
  <c r="BI1037" i="2"/>
  <c r="BH1037" i="2"/>
  <c r="BG1037" i="2"/>
  <c r="BF1037" i="2"/>
  <c r="T1037" i="2"/>
  <c r="R1037" i="2"/>
  <c r="P1037" i="2"/>
  <c r="BI1032" i="2"/>
  <c r="BH1032" i="2"/>
  <c r="BG1032" i="2"/>
  <c r="BF1032" i="2"/>
  <c r="T1032" i="2"/>
  <c r="R1032" i="2"/>
  <c r="P1032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02" i="2"/>
  <c r="BH1002" i="2"/>
  <c r="BG1002" i="2"/>
  <c r="BF1002" i="2"/>
  <c r="T1002" i="2"/>
  <c r="R1002" i="2"/>
  <c r="P1002" i="2"/>
  <c r="BI992" i="2"/>
  <c r="BH992" i="2"/>
  <c r="BG992" i="2"/>
  <c r="BF992" i="2"/>
  <c r="T992" i="2"/>
  <c r="R992" i="2"/>
  <c r="P992" i="2"/>
  <c r="BI989" i="2"/>
  <c r="BH989" i="2"/>
  <c r="BG989" i="2"/>
  <c r="BF989" i="2"/>
  <c r="T989" i="2"/>
  <c r="R989" i="2"/>
  <c r="P989" i="2"/>
  <c r="BI984" i="2"/>
  <c r="BH984" i="2"/>
  <c r="BG984" i="2"/>
  <c r="BF984" i="2"/>
  <c r="T984" i="2"/>
  <c r="R984" i="2"/>
  <c r="P984" i="2"/>
  <c r="BI982" i="2"/>
  <c r="BH982" i="2"/>
  <c r="BG982" i="2"/>
  <c r="BF982" i="2"/>
  <c r="T982" i="2"/>
  <c r="R982" i="2"/>
  <c r="P982" i="2"/>
  <c r="BI976" i="2"/>
  <c r="BH976" i="2"/>
  <c r="BG976" i="2"/>
  <c r="BF976" i="2"/>
  <c r="T976" i="2"/>
  <c r="R976" i="2"/>
  <c r="P976" i="2"/>
  <c r="BI970" i="2"/>
  <c r="BH970" i="2"/>
  <c r="BG970" i="2"/>
  <c r="BF970" i="2"/>
  <c r="T970" i="2"/>
  <c r="R970" i="2"/>
  <c r="P970" i="2"/>
  <c r="BI964" i="2"/>
  <c r="BH964" i="2"/>
  <c r="BG964" i="2"/>
  <c r="BF964" i="2"/>
  <c r="T964" i="2"/>
  <c r="R964" i="2"/>
  <c r="P964" i="2"/>
  <c r="BI959" i="2"/>
  <c r="BH959" i="2"/>
  <c r="BG959" i="2"/>
  <c r="BF959" i="2"/>
  <c r="T959" i="2"/>
  <c r="R959" i="2"/>
  <c r="P959" i="2"/>
  <c r="BI954" i="2"/>
  <c r="BH954" i="2"/>
  <c r="BG954" i="2"/>
  <c r="BF954" i="2"/>
  <c r="T954" i="2"/>
  <c r="R954" i="2"/>
  <c r="P954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3" i="2"/>
  <c r="BH923" i="2"/>
  <c r="BG923" i="2"/>
  <c r="BF923" i="2"/>
  <c r="T923" i="2"/>
  <c r="R923" i="2"/>
  <c r="P923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3" i="2"/>
  <c r="BH913" i="2"/>
  <c r="BG913" i="2"/>
  <c r="BF913" i="2"/>
  <c r="T913" i="2"/>
  <c r="R913" i="2"/>
  <c r="P913" i="2"/>
  <c r="BI912" i="2"/>
  <c r="BH912" i="2"/>
  <c r="BG912" i="2"/>
  <c r="BF912" i="2"/>
  <c r="T912" i="2"/>
  <c r="R912" i="2"/>
  <c r="P912" i="2"/>
  <c r="BI911" i="2"/>
  <c r="BH911" i="2"/>
  <c r="BG911" i="2"/>
  <c r="BF911" i="2"/>
  <c r="T911" i="2"/>
  <c r="R911" i="2"/>
  <c r="P911" i="2"/>
  <c r="BI910" i="2"/>
  <c r="BH910" i="2"/>
  <c r="BG910" i="2"/>
  <c r="BF910" i="2"/>
  <c r="T910" i="2"/>
  <c r="R910" i="2"/>
  <c r="P910" i="2"/>
  <c r="BI909" i="2"/>
  <c r="BH909" i="2"/>
  <c r="BG909" i="2"/>
  <c r="BF909" i="2"/>
  <c r="T909" i="2"/>
  <c r="R909" i="2"/>
  <c r="P909" i="2"/>
  <c r="BI907" i="2"/>
  <c r="BH907" i="2"/>
  <c r="BG907" i="2"/>
  <c r="BF907" i="2"/>
  <c r="T907" i="2"/>
  <c r="R907" i="2"/>
  <c r="P907" i="2"/>
  <c r="BI905" i="2"/>
  <c r="BH905" i="2"/>
  <c r="BG905" i="2"/>
  <c r="BF905" i="2"/>
  <c r="T905" i="2"/>
  <c r="R905" i="2"/>
  <c r="P905" i="2"/>
  <c r="BI900" i="2"/>
  <c r="BH900" i="2"/>
  <c r="BG900" i="2"/>
  <c r="BF900" i="2"/>
  <c r="T900" i="2"/>
  <c r="R900" i="2"/>
  <c r="P900" i="2"/>
  <c r="BI899" i="2"/>
  <c r="BH899" i="2"/>
  <c r="BG899" i="2"/>
  <c r="BF899" i="2"/>
  <c r="T899" i="2"/>
  <c r="R899" i="2"/>
  <c r="P899" i="2"/>
  <c r="BI897" i="2"/>
  <c r="BH897" i="2"/>
  <c r="BG897" i="2"/>
  <c r="BF897" i="2"/>
  <c r="T897" i="2"/>
  <c r="R897" i="2"/>
  <c r="P897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3" i="2"/>
  <c r="BH893" i="2"/>
  <c r="BG893" i="2"/>
  <c r="BF893" i="2"/>
  <c r="T893" i="2"/>
  <c r="R893" i="2"/>
  <c r="P893" i="2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6" i="2"/>
  <c r="BH886" i="2"/>
  <c r="BG886" i="2"/>
  <c r="BF886" i="2"/>
  <c r="T886" i="2"/>
  <c r="R886" i="2"/>
  <c r="P886" i="2"/>
  <c r="BI885" i="2"/>
  <c r="BH885" i="2"/>
  <c r="BG885" i="2"/>
  <c r="BF885" i="2"/>
  <c r="T885" i="2"/>
  <c r="R885" i="2"/>
  <c r="P885" i="2"/>
  <c r="BI881" i="2"/>
  <c r="BH881" i="2"/>
  <c r="BG881" i="2"/>
  <c r="BF881" i="2"/>
  <c r="T881" i="2"/>
  <c r="R881" i="2"/>
  <c r="P881" i="2"/>
  <c r="BI878" i="2"/>
  <c r="BH878" i="2"/>
  <c r="BG878" i="2"/>
  <c r="BF878" i="2"/>
  <c r="T878" i="2"/>
  <c r="R878" i="2"/>
  <c r="P878" i="2"/>
  <c r="BI877" i="2"/>
  <c r="BH877" i="2"/>
  <c r="BG877" i="2"/>
  <c r="BF877" i="2"/>
  <c r="T877" i="2"/>
  <c r="R877" i="2"/>
  <c r="P877" i="2"/>
  <c r="BI866" i="2"/>
  <c r="BH866" i="2"/>
  <c r="BG866" i="2"/>
  <c r="BF866" i="2"/>
  <c r="T866" i="2"/>
  <c r="R866" i="2"/>
  <c r="P866" i="2"/>
  <c r="BI852" i="2"/>
  <c r="BH852" i="2"/>
  <c r="BG852" i="2"/>
  <c r="BF852" i="2"/>
  <c r="T852" i="2"/>
  <c r="R852" i="2"/>
  <c r="P852" i="2"/>
  <c r="BI841" i="2"/>
  <c r="BH841" i="2"/>
  <c r="BG841" i="2"/>
  <c r="BF841" i="2"/>
  <c r="T841" i="2"/>
  <c r="R841" i="2"/>
  <c r="P841" i="2"/>
  <c r="BI838" i="2"/>
  <c r="BH838" i="2"/>
  <c r="BG838" i="2"/>
  <c r="BF838" i="2"/>
  <c r="T838" i="2"/>
  <c r="R838" i="2"/>
  <c r="P838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2" i="2"/>
  <c r="BH832" i="2"/>
  <c r="BG832" i="2"/>
  <c r="BF832" i="2"/>
  <c r="T832" i="2"/>
  <c r="R832" i="2"/>
  <c r="P832" i="2"/>
  <c r="BI829" i="2"/>
  <c r="BH829" i="2"/>
  <c r="BG829" i="2"/>
  <c r="BF829" i="2"/>
  <c r="T829" i="2"/>
  <c r="R829" i="2"/>
  <c r="P829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0" i="2"/>
  <c r="BH820" i="2"/>
  <c r="BG820" i="2"/>
  <c r="BF820" i="2"/>
  <c r="T820" i="2"/>
  <c r="R820" i="2"/>
  <c r="P820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08" i="2"/>
  <c r="BH808" i="2"/>
  <c r="BG808" i="2"/>
  <c r="BF808" i="2"/>
  <c r="T808" i="2"/>
  <c r="R808" i="2"/>
  <c r="P808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6" i="2"/>
  <c r="BH796" i="2"/>
  <c r="BG796" i="2"/>
  <c r="BF796" i="2"/>
  <c r="T796" i="2"/>
  <c r="R796" i="2"/>
  <c r="P796" i="2"/>
  <c r="BI792" i="2"/>
  <c r="BH792" i="2"/>
  <c r="BG792" i="2"/>
  <c r="BF792" i="2"/>
  <c r="T792" i="2"/>
  <c r="R792" i="2"/>
  <c r="P792" i="2"/>
  <c r="BI788" i="2"/>
  <c r="BH788" i="2"/>
  <c r="BG788" i="2"/>
  <c r="BF788" i="2"/>
  <c r="T788" i="2"/>
  <c r="R788" i="2"/>
  <c r="P788" i="2"/>
  <c r="BI784" i="2"/>
  <c r="BH784" i="2"/>
  <c r="BG784" i="2"/>
  <c r="BF784" i="2"/>
  <c r="T784" i="2"/>
  <c r="R784" i="2"/>
  <c r="P784" i="2"/>
  <c r="BI779" i="2"/>
  <c r="BH779" i="2"/>
  <c r="BG779" i="2"/>
  <c r="BF779" i="2"/>
  <c r="T779" i="2"/>
  <c r="R779" i="2"/>
  <c r="P779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69" i="2"/>
  <c r="BH769" i="2"/>
  <c r="BG769" i="2"/>
  <c r="BF769" i="2"/>
  <c r="T769" i="2"/>
  <c r="R769" i="2"/>
  <c r="P769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3" i="2"/>
  <c r="BH743" i="2"/>
  <c r="BG743" i="2"/>
  <c r="BF743" i="2"/>
  <c r="T743" i="2"/>
  <c r="R743" i="2"/>
  <c r="P743" i="2"/>
  <c r="BI738" i="2"/>
  <c r="BH738" i="2"/>
  <c r="BG738" i="2"/>
  <c r="BF738" i="2"/>
  <c r="T738" i="2"/>
  <c r="R738" i="2"/>
  <c r="P738" i="2"/>
  <c r="BI734" i="2"/>
  <c r="BH734" i="2"/>
  <c r="BG734" i="2"/>
  <c r="BF734" i="2"/>
  <c r="T734" i="2"/>
  <c r="R734" i="2"/>
  <c r="P734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5" i="2"/>
  <c r="BH725" i="2"/>
  <c r="BG725" i="2"/>
  <c r="BF725" i="2"/>
  <c r="T725" i="2"/>
  <c r="R725" i="2"/>
  <c r="P725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2" i="2"/>
  <c r="BH712" i="2"/>
  <c r="BG712" i="2"/>
  <c r="BF712" i="2"/>
  <c r="T712" i="2"/>
  <c r="R712" i="2"/>
  <c r="P712" i="2"/>
  <c r="BI708" i="2"/>
  <c r="BH708" i="2"/>
  <c r="BG708" i="2"/>
  <c r="BF708" i="2"/>
  <c r="T708" i="2"/>
  <c r="R708" i="2"/>
  <c r="P708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0" i="2"/>
  <c r="BH670" i="2"/>
  <c r="BG670" i="2"/>
  <c r="BF670" i="2"/>
  <c r="T670" i="2"/>
  <c r="R670" i="2"/>
  <c r="P670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1" i="2"/>
  <c r="BH651" i="2"/>
  <c r="BG651" i="2"/>
  <c r="BF651" i="2"/>
  <c r="T651" i="2"/>
  <c r="R651" i="2"/>
  <c r="P651" i="2"/>
  <c r="BI647" i="2"/>
  <c r="BH647" i="2"/>
  <c r="BG647" i="2"/>
  <c r="BF647" i="2"/>
  <c r="T647" i="2"/>
  <c r="T646" i="2"/>
  <c r="R647" i="2"/>
  <c r="R646" i="2"/>
  <c r="P647" i="2"/>
  <c r="P646" i="2" s="1"/>
  <c r="BI644" i="2"/>
  <c r="BH644" i="2"/>
  <c r="BG644" i="2"/>
  <c r="BF644" i="2"/>
  <c r="T644" i="2"/>
  <c r="R644" i="2"/>
  <c r="P644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4" i="2"/>
  <c r="BH624" i="2"/>
  <c r="BG624" i="2"/>
  <c r="BF624" i="2"/>
  <c r="T624" i="2"/>
  <c r="R624" i="2"/>
  <c r="P624" i="2"/>
  <c r="BI620" i="2"/>
  <c r="BH620" i="2"/>
  <c r="BG620" i="2"/>
  <c r="BF620" i="2"/>
  <c r="T620" i="2"/>
  <c r="R620" i="2"/>
  <c r="P620" i="2"/>
  <c r="BI616" i="2"/>
  <c r="BH616" i="2"/>
  <c r="BG616" i="2"/>
  <c r="BF616" i="2"/>
  <c r="T616" i="2"/>
  <c r="R616" i="2"/>
  <c r="P616" i="2"/>
  <c r="BI612" i="2"/>
  <c r="BH612" i="2"/>
  <c r="BG612" i="2"/>
  <c r="BF612" i="2"/>
  <c r="T612" i="2"/>
  <c r="R612" i="2"/>
  <c r="P612" i="2"/>
  <c r="BI608" i="2"/>
  <c r="BH608" i="2"/>
  <c r="BG608" i="2"/>
  <c r="BF608" i="2"/>
  <c r="T608" i="2"/>
  <c r="R608" i="2"/>
  <c r="P608" i="2"/>
  <c r="BI604" i="2"/>
  <c r="BH604" i="2"/>
  <c r="BG604" i="2"/>
  <c r="BF604" i="2"/>
  <c r="T604" i="2"/>
  <c r="R604" i="2"/>
  <c r="P604" i="2"/>
  <c r="BI600" i="2"/>
  <c r="BH600" i="2"/>
  <c r="BG600" i="2"/>
  <c r="BF600" i="2"/>
  <c r="T600" i="2"/>
  <c r="R600" i="2"/>
  <c r="P600" i="2"/>
  <c r="BI595" i="2"/>
  <c r="BH595" i="2"/>
  <c r="BG595" i="2"/>
  <c r="BF595" i="2"/>
  <c r="T595" i="2"/>
  <c r="R595" i="2"/>
  <c r="P595" i="2"/>
  <c r="BI591" i="2"/>
  <c r="BH591" i="2"/>
  <c r="BG591" i="2"/>
  <c r="BF591" i="2"/>
  <c r="T591" i="2"/>
  <c r="R591" i="2"/>
  <c r="P591" i="2"/>
  <c r="BI586" i="2"/>
  <c r="BH586" i="2"/>
  <c r="BG586" i="2"/>
  <c r="BF586" i="2"/>
  <c r="T586" i="2"/>
  <c r="R586" i="2"/>
  <c r="P586" i="2"/>
  <c r="BI576" i="2"/>
  <c r="BH576" i="2"/>
  <c r="BG576" i="2"/>
  <c r="BF576" i="2"/>
  <c r="T576" i="2"/>
  <c r="R576" i="2"/>
  <c r="P576" i="2"/>
  <c r="BI572" i="2"/>
  <c r="BH572" i="2"/>
  <c r="BG572" i="2"/>
  <c r="BF572" i="2"/>
  <c r="T572" i="2"/>
  <c r="R572" i="2"/>
  <c r="P572" i="2"/>
  <c r="BI567" i="2"/>
  <c r="BH567" i="2"/>
  <c r="BG567" i="2"/>
  <c r="BF567" i="2"/>
  <c r="T567" i="2"/>
  <c r="R567" i="2"/>
  <c r="P567" i="2"/>
  <c r="BI563" i="2"/>
  <c r="BH563" i="2"/>
  <c r="BG563" i="2"/>
  <c r="BF563" i="2"/>
  <c r="T563" i="2"/>
  <c r="R563" i="2"/>
  <c r="P563" i="2"/>
  <c r="BI559" i="2"/>
  <c r="BH559" i="2"/>
  <c r="BG559" i="2"/>
  <c r="BF559" i="2"/>
  <c r="T559" i="2"/>
  <c r="R559" i="2"/>
  <c r="P559" i="2"/>
  <c r="BI555" i="2"/>
  <c r="BH555" i="2"/>
  <c r="BG555" i="2"/>
  <c r="BF555" i="2"/>
  <c r="T555" i="2"/>
  <c r="R555" i="2"/>
  <c r="P555" i="2"/>
  <c r="BI551" i="2"/>
  <c r="BH551" i="2"/>
  <c r="BG551" i="2"/>
  <c r="BF551" i="2"/>
  <c r="T551" i="2"/>
  <c r="R551" i="2"/>
  <c r="P551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37" i="2"/>
  <c r="BH537" i="2"/>
  <c r="BG537" i="2"/>
  <c r="BF537" i="2"/>
  <c r="T537" i="2"/>
  <c r="R537" i="2"/>
  <c r="P537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500" i="2"/>
  <c r="BH500" i="2"/>
  <c r="BG500" i="2"/>
  <c r="BF500" i="2"/>
  <c r="T500" i="2"/>
  <c r="R500" i="2"/>
  <c r="P500" i="2"/>
  <c r="BI496" i="2"/>
  <c r="BH496" i="2"/>
  <c r="BG496" i="2"/>
  <c r="BF496" i="2"/>
  <c r="T496" i="2"/>
  <c r="R496" i="2"/>
  <c r="P496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6" i="2"/>
  <c r="BH486" i="2"/>
  <c r="BG486" i="2"/>
  <c r="BF486" i="2"/>
  <c r="T486" i="2"/>
  <c r="R486" i="2"/>
  <c r="P486" i="2"/>
  <c r="BI482" i="2"/>
  <c r="BH482" i="2"/>
  <c r="BG482" i="2"/>
  <c r="BF482" i="2"/>
  <c r="T482" i="2"/>
  <c r="R482" i="2"/>
  <c r="P482" i="2"/>
  <c r="BI477" i="2"/>
  <c r="BH477" i="2"/>
  <c r="BG477" i="2"/>
  <c r="BF477" i="2"/>
  <c r="T477" i="2"/>
  <c r="R477" i="2"/>
  <c r="P477" i="2"/>
  <c r="BI472" i="2"/>
  <c r="BH472" i="2"/>
  <c r="BG472" i="2"/>
  <c r="BF472" i="2"/>
  <c r="T472" i="2"/>
  <c r="R472" i="2"/>
  <c r="P472" i="2"/>
  <c r="BI467" i="2"/>
  <c r="BH467" i="2"/>
  <c r="BG467" i="2"/>
  <c r="BF467" i="2"/>
  <c r="T467" i="2"/>
  <c r="R467" i="2"/>
  <c r="P467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1" i="2"/>
  <c r="BH431" i="2"/>
  <c r="BG431" i="2"/>
  <c r="BF431" i="2"/>
  <c r="T431" i="2"/>
  <c r="R431" i="2"/>
  <c r="P431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59" i="2"/>
  <c r="BH259" i="2"/>
  <c r="BG259" i="2"/>
  <c r="BF259" i="2"/>
  <c r="T259" i="2"/>
  <c r="R259" i="2"/>
  <c r="P25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181" i="2"/>
  <c r="BH181" i="2"/>
  <c r="BG181" i="2"/>
  <c r="BF181" i="2"/>
  <c r="T181" i="2"/>
  <c r="R181" i="2"/>
  <c r="P181" i="2"/>
  <c r="BI169" i="2"/>
  <c r="BH169" i="2"/>
  <c r="BG169" i="2"/>
  <c r="BF169" i="2"/>
  <c r="T169" i="2"/>
  <c r="R169" i="2"/>
  <c r="P169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J113" i="2"/>
  <c r="J112" i="2"/>
  <c r="F112" i="2"/>
  <c r="F110" i="2"/>
  <c r="E108" i="2"/>
  <c r="J59" i="2"/>
  <c r="J58" i="2"/>
  <c r="F58" i="2"/>
  <c r="F56" i="2"/>
  <c r="E54" i="2"/>
  <c r="J20" i="2"/>
  <c r="E20" i="2"/>
  <c r="F113" i="2"/>
  <c r="J19" i="2"/>
  <c r="J14" i="2"/>
  <c r="J110" i="2" s="1"/>
  <c r="E7" i="2"/>
  <c r="E104" i="2"/>
  <c r="L50" i="1"/>
  <c r="AM50" i="1"/>
  <c r="AM49" i="1"/>
  <c r="L49" i="1"/>
  <c r="AM47" i="1"/>
  <c r="L47" i="1"/>
  <c r="L45" i="1"/>
  <c r="L44" i="1"/>
  <c r="BK1042" i="2"/>
  <c r="J885" i="2"/>
  <c r="BK731" i="2"/>
  <c r="J624" i="2"/>
  <c r="J504" i="2"/>
  <c r="BK419" i="2"/>
  <c r="J286" i="2"/>
  <c r="BK151" i="2"/>
  <c r="BK959" i="2"/>
  <c r="J899" i="2"/>
  <c r="BK816" i="2"/>
  <c r="BK775" i="2"/>
  <c r="BK692" i="2"/>
  <c r="BK640" i="2"/>
  <c r="BK563" i="2"/>
  <c r="J486" i="2"/>
  <c r="J346" i="2"/>
  <c r="BK291" i="2"/>
  <c r="BK157" i="2"/>
  <c r="J1057" i="2"/>
  <c r="BK984" i="2"/>
  <c r="J907" i="2"/>
  <c r="J812" i="2"/>
  <c r="J779" i="2"/>
  <c r="BK717" i="2"/>
  <c r="J675" i="2"/>
  <c r="J608" i="2"/>
  <c r="BK427" i="2"/>
  <c r="J228" i="2"/>
  <c r="J123" i="2"/>
  <c r="BK1032" i="2"/>
  <c r="BK939" i="2"/>
  <c r="J891" i="2"/>
  <c r="BK866" i="2"/>
  <c r="BK759" i="2"/>
  <c r="J640" i="2"/>
  <c r="J516" i="2"/>
  <c r="J445" i="2"/>
  <c r="J284" i="2"/>
  <c r="J178" i="3"/>
  <c r="J143" i="3"/>
  <c r="J205" i="3"/>
  <c r="J187" i="3"/>
  <c r="J131" i="3"/>
  <c r="J176" i="3"/>
  <c r="BK137" i="3"/>
  <c r="J197" i="3"/>
  <c r="BK131" i="3"/>
  <c r="BK664" i="4"/>
  <c r="J504" i="4"/>
  <c r="J399" i="4"/>
  <c r="BK216" i="4"/>
  <c r="BK689" i="4"/>
  <c r="J571" i="4"/>
  <c r="J467" i="4"/>
  <c r="J382" i="4"/>
  <c r="BK270" i="4"/>
  <c r="BK113" i="4"/>
  <c r="BK596" i="4"/>
  <c r="BK513" i="4"/>
  <c r="BK359" i="4"/>
  <c r="BK242" i="4"/>
  <c r="BK731" i="4"/>
  <c r="BK611" i="4"/>
  <c r="BK519" i="4"/>
  <c r="J386" i="4"/>
  <c r="BK266" i="4"/>
  <c r="J173" i="4"/>
  <c r="J180" i="5"/>
  <c r="BK120" i="5"/>
  <c r="J150" i="5"/>
  <c r="BK157" i="5"/>
  <c r="J86" i="6"/>
  <c r="J482" i="2"/>
  <c r="BK350" i="2"/>
  <c r="J189" i="3"/>
  <c r="J151" i="3"/>
  <c r="BK207" i="3"/>
  <c r="BK148" i="3"/>
  <c r="J193" i="3"/>
  <c r="J154" i="3"/>
  <c r="J201" i="3"/>
  <c r="BK132" i="3"/>
  <c r="BK660" i="4"/>
  <c r="J545" i="4"/>
  <c r="J419" i="4"/>
  <c r="BK301" i="4"/>
  <c r="J152" i="4"/>
  <c r="J657" i="4"/>
  <c r="J579" i="4"/>
  <c r="BK432" i="4"/>
  <c r="BK335" i="4"/>
  <c r="J246" i="4"/>
  <c r="J704" i="4"/>
  <c r="J580" i="4"/>
  <c r="BK382" i="4"/>
  <c r="J214" i="4"/>
  <c r="BK724" i="4"/>
  <c r="J649" i="4"/>
  <c r="J596" i="4"/>
  <c r="BK437" i="4"/>
  <c r="J359" i="4"/>
  <c r="J272" i="4"/>
  <c r="BK136" i="4"/>
  <c r="J148" i="5"/>
  <c r="J171" i="5"/>
  <c r="BK141" i="5"/>
  <c r="J156" i="5"/>
  <c r="BK184" i="5"/>
  <c r="J145" i="5"/>
  <c r="J89" i="6"/>
  <c r="BK1021" i="2"/>
  <c r="BK916" i="2"/>
  <c r="BK838" i="2"/>
  <c r="J738" i="2"/>
  <c r="BK630" i="2"/>
  <c r="BK530" i="2"/>
  <c r="J427" i="2"/>
  <c r="J305" i="2"/>
  <c r="BK273" i="2"/>
  <c r="BK1002" i="2"/>
  <c r="BK917" i="2"/>
  <c r="J759" i="2"/>
  <c r="J670" i="2"/>
  <c r="J604" i="2"/>
  <c r="J492" i="2"/>
  <c r="J350" i="2"/>
  <c r="J271" i="2"/>
  <c r="J1070" i="2"/>
  <c r="BK1052" i="2"/>
  <c r="BK964" i="2"/>
  <c r="BK905" i="2"/>
  <c r="J816" i="2"/>
  <c r="J775" i="2"/>
  <c r="J725" i="2"/>
  <c r="J663" i="2"/>
  <c r="J520" i="2"/>
  <c r="BK381" i="2"/>
  <c r="BK181" i="2"/>
  <c r="BK1047" i="2"/>
  <c r="J970" i="2"/>
  <c r="J910" i="2"/>
  <c r="BK512" i="2"/>
  <c r="J381" i="2"/>
  <c r="J213" i="3"/>
  <c r="J199" i="3"/>
  <c r="BK154" i="3"/>
  <c r="BK135" i="3"/>
  <c r="BK195" i="3"/>
  <c r="BK146" i="3"/>
  <c r="J195" i="3"/>
  <c r="J136" i="3"/>
  <c r="J204" i="3"/>
  <c r="J175" i="3"/>
  <c r="J710" i="4"/>
  <c r="J629" i="4"/>
  <c r="J491" i="4"/>
  <c r="BK303" i="4"/>
  <c r="BK132" i="4"/>
  <c r="J645" i="4"/>
  <c r="J517" i="4"/>
  <c r="J343" i="4"/>
  <c r="BK257" i="4"/>
  <c r="J117" i="4"/>
  <c r="BK588" i="4"/>
  <c r="J541" i="4"/>
  <c r="BK403" i="4"/>
  <c r="BK323" i="4"/>
  <c r="J187" i="4"/>
  <c r="J724" i="4"/>
  <c r="BK647" i="4"/>
  <c r="BK525" i="4"/>
  <c r="J448" i="4"/>
  <c r="BK332" i="4"/>
  <c r="J233" i="4"/>
  <c r="J163" i="5"/>
  <c r="J118" i="5"/>
  <c r="BK171" i="5"/>
  <c r="BK115" i="5"/>
  <c r="J158" i="5"/>
  <c r="J90" i="6"/>
  <c r="J1038" i="2"/>
  <c r="J918" i="2"/>
  <c r="BK836" i="2"/>
  <c r="J763" i="2"/>
  <c r="BK670" i="2"/>
  <c r="J595" i="2"/>
  <c r="J508" i="2"/>
  <c r="BK413" i="2"/>
  <c r="BK309" i="2"/>
  <c r="J153" i="2"/>
  <c r="J1032" i="2"/>
  <c r="BK933" i="2"/>
  <c r="BK841" i="2"/>
  <c r="BK825" i="2"/>
  <c r="BK784" i="2"/>
  <c r="BK695" i="2"/>
  <c r="BK633" i="2"/>
  <c r="BK490" i="2"/>
  <c r="J337" i="2"/>
  <c r="J181" i="2"/>
  <c r="BK1048" i="2"/>
  <c r="BK970" i="2"/>
  <c r="BK913" i="2"/>
  <c r="J837" i="2"/>
  <c r="J784" i="2"/>
  <c r="BK665" i="2"/>
  <c r="J656" i="2"/>
  <c r="BK586" i="2"/>
  <c r="J526" i="2"/>
  <c r="J383" i="2"/>
  <c r="BK286" i="2"/>
  <c r="BK127" i="2"/>
  <c r="J1015" i="2"/>
  <c r="J921" i="2"/>
  <c r="BK899" i="2"/>
  <c r="BK877" i="2"/>
  <c r="BK804" i="2"/>
  <c r="J697" i="2"/>
  <c r="BK467" i="2"/>
  <c r="J322" i="2"/>
  <c r="J215" i="3"/>
  <c r="BK205" i="3"/>
  <c r="BK160" i="3"/>
  <c r="J138" i="3"/>
  <c r="J194" i="3"/>
  <c r="J139" i="3"/>
  <c r="BK178" i="3"/>
  <c r="J135" i="3"/>
  <c r="BK202" i="3"/>
  <c r="J697" i="4"/>
  <c r="BK549" i="4"/>
  <c r="BK453" i="4"/>
  <c r="BK235" i="4"/>
  <c r="BK697" i="4"/>
  <c r="BK637" i="4"/>
  <c r="J547" i="4"/>
  <c r="J430" i="4"/>
  <c r="J274" i="4"/>
  <c r="J124" i="4"/>
  <c r="BK636" i="4"/>
  <c r="BK533" i="4"/>
  <c r="BK351" i="4"/>
  <c r="BK250" i="4"/>
  <c r="BK121" i="4"/>
  <c r="BK661" i="4"/>
  <c r="J575" i="4"/>
  <c r="J469" i="4"/>
  <c r="BK368" i="4"/>
  <c r="BK268" i="4"/>
  <c r="BK124" i="4"/>
  <c r="J151" i="5"/>
  <c r="J159" i="5"/>
  <c r="J134" i="5"/>
  <c r="BK151" i="5"/>
  <c r="J183" i="5"/>
  <c r="BK143" i="5"/>
  <c r="J82" i="6"/>
  <c r="BK921" i="2"/>
  <c r="J877" i="2"/>
  <c r="J752" i="2"/>
  <c r="J665" i="2"/>
  <c r="J591" i="2"/>
  <c r="J435" i="2"/>
  <c r="J320" i="2"/>
  <c r="J235" i="2"/>
  <c r="BK1037" i="2"/>
  <c r="J937" i="2"/>
  <c r="BK886" i="2"/>
  <c r="J823" i="2"/>
  <c r="J796" i="2"/>
  <c r="J712" i="2"/>
  <c r="J630" i="2"/>
  <c r="BK547" i="2"/>
  <c r="J467" i="2"/>
  <c r="BK431" i="2"/>
  <c r="J324" i="2"/>
  <c r="BK119" i="2"/>
  <c r="J1053" i="2"/>
  <c r="J959" i="2"/>
  <c r="BK910" i="2"/>
  <c r="J866" i="2"/>
  <c r="J800" i="2"/>
  <c r="BK763" i="2"/>
  <c r="BK698" i="2"/>
  <c r="BK647" i="2"/>
  <c r="J555" i="2"/>
  <c r="BK395" i="2"/>
  <c r="BK333" i="2"/>
  <c r="J141" i="2"/>
  <c r="BK1017" i="2"/>
  <c r="J916" i="2"/>
  <c r="BK890" i="2"/>
  <c r="BK829" i="2"/>
  <c r="J698" i="2"/>
  <c r="BK595" i="2"/>
  <c r="BK486" i="2"/>
  <c r="BK337" i="2"/>
  <c r="J192" i="3"/>
  <c r="BK156" i="3"/>
  <c r="J214" i="3"/>
  <c r="J158" i="3"/>
  <c r="J123" i="3"/>
  <c r="BK164" i="3"/>
  <c r="J127" i="3"/>
  <c r="BK206" i="3"/>
  <c r="BK145" i="3"/>
  <c r="BK645" i="4"/>
  <c r="J523" i="4"/>
  <c r="BK434" i="4"/>
  <c r="J266" i="4"/>
  <c r="BK706" i="4"/>
  <c r="BK656" i="4"/>
  <c r="BK523" i="4"/>
  <c r="BK427" i="4"/>
  <c r="BK322" i="4"/>
  <c r="BK185" i="4"/>
  <c r="J656" i="4"/>
  <c r="BK581" i="4"/>
  <c r="BK483" i="4"/>
  <c r="J334" i="4"/>
  <c r="J201" i="4"/>
  <c r="BK717" i="4"/>
  <c r="BK653" i="4"/>
  <c r="BK564" i="4"/>
  <c r="J460" i="4"/>
  <c r="BK334" i="4"/>
  <c r="BK244" i="4"/>
  <c r="BK154" i="5"/>
  <c r="J119" i="5"/>
  <c r="J155" i="5"/>
  <c r="J175" i="5"/>
  <c r="BK119" i="5"/>
  <c r="J120" i="5"/>
  <c r="BK86" i="6"/>
  <c r="J413" i="2"/>
  <c r="AS58" i="1"/>
  <c r="BK184" i="3"/>
  <c r="BK129" i="3"/>
  <c r="BK175" i="3"/>
  <c r="J132" i="3"/>
  <c r="BK208" i="3"/>
  <c r="J171" i="3"/>
  <c r="BK674" i="4"/>
  <c r="J584" i="4"/>
  <c r="J519" i="4"/>
  <c r="J363" i="4"/>
  <c r="J185" i="4"/>
  <c r="BK679" i="4"/>
  <c r="BK602" i="4"/>
  <c r="J513" i="4"/>
  <c r="BK419" i="4"/>
  <c r="BK316" i="4"/>
  <c r="J206" i="4"/>
  <c r="J660" i="4"/>
  <c r="BK592" i="4"/>
  <c r="BK495" i="4"/>
  <c r="BK310" i="4"/>
  <c r="J255" i="4"/>
  <c r="BK175" i="4"/>
  <c r="BK704" i="4"/>
  <c r="J610" i="4"/>
  <c r="BK517" i="4"/>
  <c r="J415" i="4"/>
  <c r="BK337" i="4"/>
  <c r="J257" i="4"/>
  <c r="BK183" i="5"/>
  <c r="J122" i="5"/>
  <c r="BK148" i="5"/>
  <c r="J121" i="5"/>
  <c r="BK149" i="5"/>
  <c r="BK179" i="5"/>
  <c r="J130" i="5"/>
  <c r="BK90" i="6"/>
  <c r="J984" i="2"/>
  <c r="J890" i="2"/>
  <c r="J773" i="2"/>
  <c r="J658" i="2"/>
  <c r="BK551" i="2"/>
  <c r="J438" i="2"/>
  <c r="BK322" i="2"/>
  <c r="BK237" i="2"/>
  <c r="BK135" i="2"/>
  <c r="BK976" i="2"/>
  <c r="BK907" i="2"/>
  <c r="J804" i="2"/>
  <c r="BK769" i="2"/>
  <c r="J701" i="2"/>
  <c r="BK624" i="2"/>
  <c r="J537" i="2"/>
  <c r="BK454" i="2"/>
  <c r="BK354" i="2"/>
  <c r="J214" i="2"/>
  <c r="BK1066" i="2"/>
  <c r="J1043" i="2"/>
  <c r="J917" i="2"/>
  <c r="J894" i="2"/>
  <c r="J826" i="2"/>
  <c r="BK757" i="2"/>
  <c r="BK719" i="2"/>
  <c r="J616" i="2"/>
  <c r="BK537" i="2"/>
  <c r="J354" i="2"/>
  <c r="BK219" i="2"/>
  <c r="J119" i="2"/>
  <c r="J992" i="2"/>
  <c r="J913" i="2"/>
  <c r="BK567" i="2"/>
  <c r="BK472" i="2"/>
  <c r="BK303" i="2"/>
  <c r="BK211" i="3"/>
  <c r="BK187" i="3"/>
  <c r="J121" i="3"/>
  <c r="BK182" i="3"/>
  <c r="J137" i="3"/>
  <c r="BK180" i="3"/>
  <c r="J146" i="3"/>
  <c r="J198" i="3"/>
  <c r="J160" i="3"/>
  <c r="BK652" i="4"/>
  <c r="BK580" i="4"/>
  <c r="J511" i="4"/>
  <c r="BK390" i="4"/>
  <c r="J180" i="4"/>
  <c r="J652" i="4"/>
  <c r="BK584" i="4"/>
  <c r="J453" i="4"/>
  <c r="J403" i="4"/>
  <c r="BK272" i="4"/>
  <c r="J132" i="4"/>
  <c r="J661" i="4"/>
  <c r="BK575" i="4"/>
  <c r="BK444" i="4"/>
  <c r="J270" i="4"/>
  <c r="J140" i="4"/>
  <c r="J717" i="4"/>
  <c r="J621" i="4"/>
  <c r="BK541" i="4"/>
  <c r="J411" i="4"/>
  <c r="J323" i="4"/>
  <c r="BK180" i="4"/>
  <c r="J153" i="5"/>
  <c r="J177" i="5"/>
  <c r="J146" i="5"/>
  <c r="BK155" i="5"/>
  <c r="BK163" i="5"/>
  <c r="J126" i="5"/>
  <c r="J85" i="6"/>
  <c r="J924" i="2"/>
  <c r="BK852" i="2"/>
  <c r="BK734" i="2"/>
  <c r="BK644" i="2"/>
  <c r="J547" i="2"/>
  <c r="J431" i="2"/>
  <c r="J339" i="2"/>
  <c r="BK284" i="2"/>
  <c r="BK954" i="2"/>
  <c r="J897" i="2"/>
  <c r="BK812" i="2"/>
  <c r="BK747" i="2"/>
  <c r="BK678" i="2"/>
  <c r="BK616" i="2"/>
  <c r="BK504" i="2"/>
  <c r="BK443" i="2"/>
  <c r="J352" i="2"/>
  <c r="BK235" i="2"/>
  <c r="J1067" i="2"/>
  <c r="BK1053" i="2"/>
  <c r="J954" i="2"/>
  <c r="J852" i="2"/>
  <c r="BK796" i="2"/>
  <c r="BK752" i="2"/>
  <c r="BK697" i="2"/>
  <c r="BK683" i="2"/>
  <c r="J620" i="2"/>
  <c r="J543" i="2"/>
  <c r="J367" i="2"/>
  <c r="BK214" i="2"/>
  <c r="J1052" i="2"/>
  <c r="J976" i="2"/>
  <c r="J905" i="2"/>
  <c r="BK881" i="2"/>
  <c r="J825" i="2"/>
  <c r="BK701" i="2"/>
  <c r="BK637" i="2"/>
  <c r="BK520" i="2"/>
  <c r="BK423" i="2"/>
  <c r="J226" i="2"/>
  <c r="J206" i="3"/>
  <c r="BK173" i="3"/>
  <c r="J145" i="3"/>
  <c r="BK215" i="3"/>
  <c r="BK155" i="3"/>
  <c r="BK197" i="3"/>
  <c r="BK158" i="3"/>
  <c r="J124" i="3"/>
  <c r="BK194" i="3"/>
  <c r="J133" i="3"/>
  <c r="J650" i="4"/>
  <c r="BK469" i="4"/>
  <c r="J378" i="4"/>
  <c r="BK187" i="4"/>
  <c r="BK651" i="4"/>
  <c r="J568" i="4"/>
  <c r="J444" i="4"/>
  <c r="BK333" i="4"/>
  <c r="J175" i="4"/>
  <c r="J667" i="4"/>
  <c r="BK579" i="4"/>
  <c r="BK440" i="4"/>
  <c r="J332" i="4"/>
  <c r="BK231" i="4"/>
  <c r="J731" i="4"/>
  <c r="J614" i="4"/>
  <c r="BK531" i="4"/>
  <c r="BK455" i="4"/>
  <c r="J355" i="4"/>
  <c r="J316" i="4"/>
  <c r="BK201" i="4"/>
  <c r="BK158" i="5"/>
  <c r="BK116" i="5"/>
  <c r="BK145" i="5"/>
  <c r="J179" i="5"/>
  <c r="J124" i="5"/>
  <c r="J154" i="5"/>
  <c r="J83" i="6"/>
  <c r="J84" i="6"/>
  <c r="J927" i="2"/>
  <c r="J900" i="2"/>
  <c r="J802" i="2"/>
  <c r="BK721" i="2"/>
  <c r="BK604" i="2"/>
  <c r="J524" i="2"/>
  <c r="BK346" i="2"/>
  <c r="J303" i="2"/>
  <c r="J219" i="2"/>
  <c r="BK989" i="2"/>
  <c r="BK923" i="2"/>
  <c r="BK832" i="2"/>
  <c r="BK788" i="2"/>
  <c r="J734" i="2"/>
  <c r="J683" i="2"/>
  <c r="J612" i="2"/>
  <c r="BK524" i="2"/>
  <c r="BK442" i="2"/>
  <c r="BK259" i="2"/>
  <c r="BK1067" i="2"/>
  <c r="J1047" i="2"/>
  <c r="J933" i="2"/>
  <c r="BK897" i="2"/>
  <c r="BK828" i="2"/>
  <c r="J721" i="2"/>
  <c r="BK685" i="2"/>
  <c r="BK628" i="2"/>
  <c r="BK532" i="2"/>
  <c r="J369" i="2"/>
  <c r="BK320" i="2"/>
  <c r="BK131" i="2"/>
  <c r="J989" i="2"/>
  <c r="BK912" i="2"/>
  <c r="BK885" i="2"/>
  <c r="BK823" i="2"/>
  <c r="J708" i="2"/>
  <c r="J690" i="2"/>
  <c r="J532" i="2"/>
  <c r="BK455" i="2"/>
  <c r="J151" i="2"/>
  <c r="BK167" i="3"/>
  <c r="BK150" i="3"/>
  <c r="BK125" i="3"/>
  <c r="J167" i="3"/>
  <c r="BK151" i="3"/>
  <c r="J182" i="3"/>
  <c r="J144" i="3"/>
  <c r="J211" i="3"/>
  <c r="BK192" i="3"/>
  <c r="J692" i="4"/>
  <c r="J588" i="4"/>
  <c r="J476" i="4"/>
  <c r="BK347" i="4"/>
  <c r="BK173" i="4"/>
  <c r="J674" i="4"/>
  <c r="J611" i="4"/>
  <c r="J440" i="4"/>
  <c r="J337" i="4"/>
  <c r="J250" i="4"/>
  <c r="J669" i="4"/>
  <c r="J564" i="4"/>
  <c r="BK430" i="4"/>
  <c r="J303" i="4"/>
  <c r="BK128" i="4"/>
  <c r="BK669" i="4"/>
  <c r="BK598" i="4"/>
  <c r="J483" i="4"/>
  <c r="J351" i="4"/>
  <c r="BK293" i="4"/>
  <c r="J143" i="5"/>
  <c r="BK169" i="5"/>
  <c r="BK114" i="5"/>
  <c r="BK140" i="5"/>
  <c r="BK180" i="5"/>
  <c r="BK132" i="5"/>
  <c r="BK87" i="6"/>
  <c r="J448" i="2"/>
  <c r="J331" i="2"/>
  <c r="BK169" i="3"/>
  <c r="BK133" i="3"/>
  <c r="J161" i="3"/>
  <c r="BK121" i="3"/>
  <c r="J162" i="3"/>
  <c r="BK123" i="3"/>
  <c r="BK189" i="3"/>
  <c r="BK147" i="3"/>
  <c r="BK667" i="4"/>
  <c r="J531" i="4"/>
  <c r="J455" i="4"/>
  <c r="BK331" i="4"/>
  <c r="J136" i="4"/>
  <c r="BK650" i="4"/>
  <c r="J549" i="4"/>
  <c r="BK448" i="4"/>
  <c r="BK374" i="4"/>
  <c r="J268" i="4"/>
  <c r="J121" i="4"/>
  <c r="J647" i="4"/>
  <c r="BK545" i="4"/>
  <c r="BK411" i="4"/>
  <c r="BK281" i="4"/>
  <c r="BK712" i="4"/>
  <c r="BK629" i="4"/>
  <c r="J533" i="4"/>
  <c r="J322" i="4"/>
  <c r="BK214" i="4"/>
  <c r="J161" i="5"/>
  <c r="J185" i="5"/>
  <c r="J173" i="5"/>
  <c r="BK134" i="5"/>
  <c r="BK156" i="5"/>
  <c r="BK85" i="6"/>
  <c r="BK82" i="6"/>
  <c r="J939" i="2"/>
  <c r="J832" i="2"/>
  <c r="BK729" i="2"/>
  <c r="BK612" i="2"/>
  <c r="BK500" i="2"/>
  <c r="BK352" i="2"/>
  <c r="J291" i="2"/>
  <c r="J157" i="2"/>
  <c r="J944" i="2"/>
  <c r="BK814" i="2"/>
  <c r="BK749" i="2"/>
  <c r="J685" i="2"/>
  <c r="J651" i="2"/>
  <c r="J586" i="2"/>
  <c r="BK482" i="2"/>
  <c r="BK438" i="2"/>
  <c r="J333" i="2"/>
  <c r="J147" i="2"/>
  <c r="J1066" i="2"/>
  <c r="J982" i="2"/>
  <c r="BK909" i="2"/>
  <c r="BK891" i="2"/>
  <c r="J808" i="2"/>
  <c r="BK708" i="2"/>
  <c r="BK651" i="2"/>
  <c r="J576" i="2"/>
  <c r="J443" i="2"/>
  <c r="BK324" i="2"/>
  <c r="J145" i="2"/>
  <c r="BK1019" i="2"/>
  <c r="BK927" i="2"/>
  <c r="BK620" i="2"/>
  <c r="J496" i="2"/>
  <c r="J419" i="2"/>
  <c r="BK139" i="2"/>
  <c r="J202" i="3"/>
  <c r="J164" i="3"/>
  <c r="BK141" i="3"/>
  <c r="BK199" i="3"/>
  <c r="J152" i="3"/>
  <c r="J119" i="3"/>
  <c r="J156" i="3"/>
  <c r="BK214" i="3"/>
  <c r="J126" i="3"/>
  <c r="BK666" i="4"/>
  <c r="J537" i="4"/>
  <c r="BK460" i="4"/>
  <c r="BK343" i="4"/>
  <c r="J684" i="4"/>
  <c r="J558" i="4"/>
  <c r="J437" i="4"/>
  <c r="J325" i="4"/>
  <c r="J231" i="4"/>
  <c r="BK670" i="4"/>
  <c r="J598" i="4"/>
  <c r="BK499" i="4"/>
  <c r="J335" i="4"/>
  <c r="J244" i="4"/>
  <c r="J113" i="4"/>
  <c r="BK657" i="4"/>
  <c r="BK571" i="4"/>
  <c r="BK467" i="4"/>
  <c r="BK363" i="4"/>
  <c r="BK283" i="4"/>
  <c r="BK185" i="5"/>
  <c r="BK144" i="5"/>
  <c r="J164" i="5"/>
  <c r="BK130" i="5"/>
  <c r="BK126" i="5"/>
  <c r="BK153" i="5"/>
  <c r="J88" i="6"/>
  <c r="J1017" i="2"/>
  <c r="BK893" i="2"/>
  <c r="J747" i="2"/>
  <c r="BK608" i="2"/>
  <c r="BK496" i="2"/>
  <c r="BK367" i="2"/>
  <c r="BK293" i="2"/>
  <c r="BK228" i="2"/>
  <c r="J127" i="2"/>
  <c r="BK924" i="2"/>
  <c r="J829" i="2"/>
  <c r="J820" i="2"/>
  <c r="J765" i="2"/>
  <c r="BK690" i="2"/>
  <c r="J572" i="2"/>
  <c r="J477" i="2"/>
  <c r="BK435" i="2"/>
  <c r="J309" i="2"/>
  <c r="BK153" i="2"/>
  <c r="J1058" i="2"/>
  <c r="J1002" i="2"/>
  <c r="BK900" i="2"/>
  <c r="J814" i="2"/>
  <c r="BK773" i="2"/>
  <c r="BK712" i="2"/>
  <c r="J635" i="2"/>
  <c r="BK445" i="2"/>
  <c r="BK339" i="2"/>
  <c r="BK147" i="2"/>
  <c r="BK1043" i="2"/>
  <c r="J947" i="2"/>
  <c r="BK911" i="2"/>
  <c r="BK765" i="2"/>
  <c r="J692" i="2"/>
  <c r="BK576" i="2"/>
  <c r="BK508" i="2"/>
  <c r="BK397" i="2"/>
  <c r="BK145" i="2"/>
  <c r="BK201" i="3"/>
  <c r="BK152" i="3"/>
  <c r="J129" i="3"/>
  <c r="BK162" i="3"/>
  <c r="J120" i="3"/>
  <c r="J169" i="3"/>
  <c r="J118" i="3"/>
  <c r="J173" i="3"/>
  <c r="J125" i="3"/>
  <c r="BK605" i="4"/>
  <c r="BK487" i="4"/>
  <c r="J330" i="4"/>
  <c r="BK140" i="4"/>
  <c r="BK610" i="4"/>
  <c r="J506" i="4"/>
  <c r="BK395" i="4"/>
  <c r="J293" i="4"/>
  <c r="J216" i="4"/>
  <c r="J653" i="4"/>
  <c r="BK558" i="4"/>
  <c r="BK407" i="4"/>
  <c r="J301" i="4"/>
  <c r="BK206" i="4"/>
  <c r="BK710" i="4"/>
  <c r="BK640" i="4"/>
  <c r="BK547" i="4"/>
  <c r="J423" i="4"/>
  <c r="BK325" i="4"/>
  <c r="J235" i="4"/>
  <c r="J181" i="5"/>
  <c r="J140" i="5"/>
  <c r="BK173" i="5"/>
  <c r="J169" i="5"/>
  <c r="J136" i="5"/>
  <c r="BK177" i="5"/>
  <c r="J128" i="5"/>
  <c r="BK83" i="6"/>
  <c r="BK1015" i="2"/>
  <c r="BK837" i="2"/>
  <c r="BK743" i="2"/>
  <c r="BK635" i="2"/>
  <c r="BK543" i="2"/>
  <c r="BK492" i="2"/>
  <c r="BK383" i="2"/>
  <c r="BK271" i="2"/>
  <c r="J131" i="2"/>
  <c r="J912" i="2"/>
  <c r="BK826" i="2"/>
  <c r="BK808" i="2"/>
  <c r="J757" i="2"/>
  <c r="BK656" i="2"/>
  <c r="BK591" i="2"/>
  <c r="BK448" i="2"/>
  <c r="BK369" i="2"/>
  <c r="BK169" i="2"/>
  <c r="BK1058" i="2"/>
  <c r="BK1038" i="2"/>
  <c r="BK918" i="2"/>
  <c r="J893" i="2"/>
  <c r="J838" i="2"/>
  <c r="BK792" i="2"/>
  <c r="BK738" i="2"/>
  <c r="BK658" i="2"/>
  <c r="J567" i="2"/>
  <c r="BK516" i="2"/>
  <c r="BK348" i="2"/>
  <c r="J169" i="2"/>
  <c r="J1048" i="2"/>
  <c r="J964" i="2"/>
  <c r="J909" i="2"/>
  <c r="J878" i="2"/>
  <c r="J769" i="2"/>
  <c r="J695" i="2"/>
  <c r="BK572" i="2"/>
  <c r="J500" i="2"/>
  <c r="BK408" i="2"/>
  <c r="AS55" i="1"/>
  <c r="BK136" i="3"/>
  <c r="J196" i="3"/>
  <c r="BK143" i="3"/>
  <c r="BK196" i="3"/>
  <c r="J155" i="3"/>
  <c r="BK119" i="3"/>
  <c r="BK161" i="3"/>
  <c r="BK124" i="3"/>
  <c r="J562" i="4"/>
  <c r="J462" i="4"/>
  <c r="J310" i="4"/>
  <c r="BK146" i="4"/>
  <c r="BK649" i="4"/>
  <c r="BK511" i="4"/>
  <c r="BK415" i="4"/>
  <c r="J283" i="4"/>
  <c r="J128" i="4"/>
  <c r="BK621" i="4"/>
  <c r="J554" i="4"/>
  <c r="BK399" i="4"/>
  <c r="BK259" i="4"/>
  <c r="J712" i="4"/>
  <c r="J637" i="4"/>
  <c r="BK537" i="4"/>
  <c r="J434" i="4"/>
  <c r="BK330" i="4"/>
  <c r="BK224" i="4"/>
  <c r="J132" i="5"/>
  <c r="J144" i="5"/>
  <c r="BK167" i="5"/>
  <c r="J114" i="5"/>
  <c r="BK146" i="5"/>
  <c r="BK84" i="6"/>
  <c r="BK779" i="2"/>
  <c r="J237" i="2"/>
  <c r="BK159" i="3"/>
  <c r="J140" i="3"/>
  <c r="BK198" i="3"/>
  <c r="BK138" i="3"/>
  <c r="BK118" i="3"/>
  <c r="BK139" i="3"/>
  <c r="BK213" i="3"/>
  <c r="J184" i="3"/>
  <c r="J706" i="4"/>
  <c r="J640" i="4"/>
  <c r="J499" i="4"/>
  <c r="J474" i="4"/>
  <c r="BK226" i="4"/>
  <c r="BK692" i="4"/>
  <c r="J636" i="4"/>
  <c r="J495" i="4"/>
  <c r="BK386" i="4"/>
  <c r="J281" i="4"/>
  <c r="J146" i="4"/>
  <c r="BK614" i="4"/>
  <c r="BK568" i="4"/>
  <c r="BK355" i="4"/>
  <c r="BK233" i="4"/>
  <c r="BK117" i="4"/>
  <c r="J666" i="4"/>
  <c r="BK554" i="4"/>
  <c r="BK476" i="4"/>
  <c r="J390" i="4"/>
  <c r="J331" i="4"/>
  <c r="J242" i="4"/>
  <c r="J167" i="5"/>
  <c r="BK136" i="5"/>
  <c r="J157" i="5"/>
  <c r="J115" i="5"/>
  <c r="BK118" i="5"/>
  <c r="BK161" i="5"/>
  <c r="BK122" i="5"/>
  <c r="J87" i="6"/>
  <c r="J923" i="2"/>
  <c r="BK878" i="2"/>
  <c r="J749" i="2"/>
  <c r="BK675" i="2"/>
  <c r="J600" i="2"/>
  <c r="J512" i="2"/>
  <c r="J408" i="2"/>
  <c r="BK226" i="2"/>
  <c r="BK123" i="2"/>
  <c r="BK931" i="2"/>
  <c r="J896" i="2"/>
  <c r="J792" i="2"/>
  <c r="J719" i="2"/>
  <c r="J637" i="2"/>
  <c r="J551" i="2"/>
  <c r="J472" i="2"/>
  <c r="J397" i="2"/>
  <c r="J293" i="2"/>
  <c r="BK159" i="2"/>
  <c r="BK1057" i="2"/>
  <c r="J1019" i="2"/>
  <c r="BK947" i="2"/>
  <c r="BK896" i="2"/>
  <c r="J841" i="2"/>
  <c r="J788" i="2"/>
  <c r="J731" i="2"/>
  <c r="J678" i="2"/>
  <c r="J633" i="2"/>
  <c r="BK559" i="2"/>
  <c r="J423" i="2"/>
  <c r="BK305" i="2"/>
  <c r="J135" i="2"/>
  <c r="J1037" i="2"/>
  <c r="BK944" i="2"/>
  <c r="BK663" i="2"/>
  <c r="J530" i="2"/>
  <c r="J454" i="2"/>
  <c r="J159" i="2"/>
  <c r="J207" i="3"/>
  <c r="BK176" i="3"/>
  <c r="J147" i="3"/>
  <c r="BK210" i="3"/>
  <c r="J159" i="3"/>
  <c r="BK126" i="3"/>
  <c r="BK171" i="3"/>
  <c r="BK120" i="3"/>
  <c r="BK193" i="3"/>
  <c r="J141" i="3"/>
  <c r="J671" i="4"/>
  <c r="J581" i="4"/>
  <c r="J525" i="4"/>
  <c r="J427" i="4"/>
  <c r="J224" i="4"/>
  <c r="BK671" i="4"/>
  <c r="J609" i="4"/>
  <c r="BK474" i="4"/>
  <c r="BK423" i="4"/>
  <c r="BK291" i="4"/>
  <c r="BK168" i="4"/>
  <c r="J651" i="4"/>
  <c r="BK562" i="4"/>
  <c r="J368" i="4"/>
  <c r="J291" i="4"/>
  <c r="J226" i="4"/>
  <c r="BK684" i="4"/>
  <c r="BK609" i="4"/>
  <c r="J487" i="4"/>
  <c r="J432" i="4"/>
  <c r="J347" i="4"/>
  <c r="J259" i="4"/>
  <c r="BK175" i="5"/>
  <c r="BK128" i="5"/>
  <c r="BK150" i="5"/>
  <c r="J184" i="5"/>
  <c r="BK142" i="5"/>
  <c r="BK181" i="5"/>
  <c r="J142" i="5"/>
  <c r="BK89" i="6"/>
  <c r="BK982" i="2"/>
  <c r="J881" i="2"/>
  <c r="BK820" i="2"/>
  <c r="BK725" i="2"/>
  <c r="J628" i="2"/>
  <c r="BK526" i="2"/>
  <c r="BK477" i="2"/>
  <c r="J259" i="2"/>
  <c r="BK141" i="2"/>
  <c r="BK992" i="2"/>
  <c r="J911" i="2"/>
  <c r="J828" i="2"/>
  <c r="BK800" i="2"/>
  <c r="J717" i="2"/>
  <c r="J647" i="2"/>
  <c r="BK600" i="2"/>
  <c r="BK555" i="2"/>
  <c r="J455" i="2"/>
  <c r="J395" i="2"/>
  <c r="J273" i="2"/>
  <c r="BK1070" i="2"/>
  <c r="J1042" i="2"/>
  <c r="J931" i="2"/>
  <c r="BK894" i="2"/>
  <c r="BK802" i="2"/>
  <c r="J729" i="2"/>
  <c r="J563" i="2"/>
  <c r="J442" i="2"/>
  <c r="BK331" i="2"/>
  <c r="J139" i="2"/>
  <c r="J1021" i="2"/>
  <c r="BK937" i="2"/>
  <c r="J886" i="2"/>
  <c r="J836" i="2"/>
  <c r="J743" i="2"/>
  <c r="J644" i="2"/>
  <c r="J559" i="2"/>
  <c r="J490" i="2"/>
  <c r="J348" i="2"/>
  <c r="J208" i="3"/>
  <c r="J180" i="3"/>
  <c r="BK144" i="3"/>
  <c r="BK204" i="3"/>
  <c r="J150" i="3"/>
  <c r="BK127" i="3"/>
  <c r="BK140" i="3"/>
  <c r="J210" i="3"/>
  <c r="J148" i="3"/>
  <c r="J670" i="4"/>
  <c r="BK506" i="4"/>
  <c r="J407" i="4"/>
  <c r="J168" i="4"/>
  <c r="J664" i="4"/>
  <c r="J592" i="4"/>
  <c r="BK462" i="4"/>
  <c r="BK378" i="4"/>
  <c r="BK255" i="4"/>
  <c r="J689" i="4"/>
  <c r="J602" i="4"/>
  <c r="BK491" i="4"/>
  <c r="J374" i="4"/>
  <c r="BK274" i="4"/>
  <c r="BK152" i="4"/>
  <c r="J679" i="4"/>
  <c r="J605" i="4"/>
  <c r="BK504" i="4"/>
  <c r="J395" i="4"/>
  <c r="J333" i="4"/>
  <c r="BK246" i="4"/>
  <c r="BK164" i="5"/>
  <c r="BK124" i="5"/>
  <c r="J149" i="5"/>
  <c r="J116" i="5"/>
  <c r="J141" i="5"/>
  <c r="BK159" i="5"/>
  <c r="BK121" i="5"/>
  <c r="BK88" i="6"/>
  <c r="P117" i="5" l="1"/>
  <c r="R466" i="2"/>
  <c r="P466" i="2"/>
  <c r="T466" i="2"/>
  <c r="R117" i="5"/>
  <c r="P118" i="2"/>
  <c r="BK134" i="2"/>
  <c r="J134" i="2"/>
  <c r="J67" i="2"/>
  <c r="P180" i="2"/>
  <c r="BK412" i="2"/>
  <c r="J412" i="2"/>
  <c r="J69" i="2"/>
  <c r="BK437" i="2"/>
  <c r="J437" i="2" s="1"/>
  <c r="J70" i="2" s="1"/>
  <c r="R447" i="2"/>
  <c r="T481" i="2"/>
  <c r="T632" i="2"/>
  <c r="T650" i="2"/>
  <c r="R677" i="2"/>
  <c r="BK694" i="2"/>
  <c r="J694" i="2" s="1"/>
  <c r="J80" i="2" s="1"/>
  <c r="BK700" i="2"/>
  <c r="J700" i="2"/>
  <c r="J81" i="2" s="1"/>
  <c r="BK733" i="2"/>
  <c r="J733" i="2"/>
  <c r="J82" i="2"/>
  <c r="R751" i="2"/>
  <c r="T822" i="2"/>
  <c r="T831" i="2"/>
  <c r="BK840" i="2"/>
  <c r="J840" i="2" s="1"/>
  <c r="J86" i="2" s="1"/>
  <c r="T880" i="2"/>
  <c r="T915" i="2"/>
  <c r="T920" i="2"/>
  <c r="R926" i="2"/>
  <c r="T946" i="2"/>
  <c r="R991" i="2"/>
  <c r="BK1031" i="2"/>
  <c r="J1031" i="2" s="1"/>
  <c r="J93" i="2" s="1"/>
  <c r="P117" i="3"/>
  <c r="T122" i="3"/>
  <c r="BK130" i="3"/>
  <c r="J130" i="3"/>
  <c r="J68" i="3"/>
  <c r="BK134" i="3"/>
  <c r="J134" i="3" s="1"/>
  <c r="J69" i="3" s="1"/>
  <c r="BK142" i="3"/>
  <c r="J142" i="3" s="1"/>
  <c r="J70" i="3" s="1"/>
  <c r="BK149" i="3"/>
  <c r="J149" i="3"/>
  <c r="J71" i="3" s="1"/>
  <c r="BK153" i="3"/>
  <c r="J153" i="3"/>
  <c r="J72" i="3"/>
  <c r="BK157" i="3"/>
  <c r="J157" i="3" s="1"/>
  <c r="J73" i="3" s="1"/>
  <c r="T174" i="3"/>
  <c r="P191" i="3"/>
  <c r="R200" i="3"/>
  <c r="P203" i="3"/>
  <c r="P209" i="3"/>
  <c r="P212" i="3"/>
  <c r="R112" i="4"/>
  <c r="P123" i="4"/>
  <c r="R139" i="4"/>
  <c r="P151" i="4"/>
  <c r="R315" i="4"/>
  <c r="R324" i="4"/>
  <c r="BK336" i="4"/>
  <c r="J336" i="4" s="1"/>
  <c r="J73" i="4" s="1"/>
  <c r="BK429" i="4"/>
  <c r="J429" i="4"/>
  <c r="J74" i="4" s="1"/>
  <c r="T443" i="4"/>
  <c r="BK570" i="4"/>
  <c r="J570" i="4"/>
  <c r="J78" i="4" s="1"/>
  <c r="R583" i="4"/>
  <c r="T604" i="4"/>
  <c r="BK613" i="4"/>
  <c r="J613" i="4" s="1"/>
  <c r="J81" i="4" s="1"/>
  <c r="BK639" i="4"/>
  <c r="J639" i="4"/>
  <c r="J82" i="4" s="1"/>
  <c r="BK655" i="4"/>
  <c r="J655" i="4"/>
  <c r="J83" i="4"/>
  <c r="BK659" i="4"/>
  <c r="J659" i="4" s="1"/>
  <c r="J84" i="4" s="1"/>
  <c r="BK663" i="4"/>
  <c r="J663" i="4" s="1"/>
  <c r="J85" i="4" s="1"/>
  <c r="BK673" i="4"/>
  <c r="J673" i="4"/>
  <c r="J86" i="4" s="1"/>
  <c r="P691" i="4"/>
  <c r="P113" i="5"/>
  <c r="T139" i="5"/>
  <c r="BK152" i="5"/>
  <c r="J152" i="5" s="1"/>
  <c r="J78" i="5" s="1"/>
  <c r="P162" i="5"/>
  <c r="P160" i="5" s="1"/>
  <c r="BK182" i="5"/>
  <c r="J182" i="5" s="1"/>
  <c r="J89" i="5" s="1"/>
  <c r="R118" i="2"/>
  <c r="P134" i="2"/>
  <c r="T180" i="2"/>
  <c r="T412" i="2"/>
  <c r="R437" i="2"/>
  <c r="P447" i="2"/>
  <c r="BK481" i="2"/>
  <c r="J481" i="2"/>
  <c r="J74" i="2" s="1"/>
  <c r="BK632" i="2"/>
  <c r="J632" i="2"/>
  <c r="J75" i="2"/>
  <c r="P650" i="2"/>
  <c r="P677" i="2"/>
  <c r="T694" i="2"/>
  <c r="T700" i="2"/>
  <c r="P733" i="2"/>
  <c r="P751" i="2"/>
  <c r="R822" i="2"/>
  <c r="R831" i="2"/>
  <c r="P840" i="2"/>
  <c r="P880" i="2"/>
  <c r="P915" i="2"/>
  <c r="P920" i="2"/>
  <c r="BK926" i="2"/>
  <c r="J926" i="2"/>
  <c r="J90" i="2"/>
  <c r="R946" i="2"/>
  <c r="P991" i="2"/>
  <c r="T1031" i="2"/>
  <c r="R117" i="3"/>
  <c r="BK122" i="3"/>
  <c r="J122" i="3" s="1"/>
  <c r="J66" i="3" s="1"/>
  <c r="R130" i="3"/>
  <c r="T134" i="3"/>
  <c r="T142" i="3"/>
  <c r="T149" i="3"/>
  <c r="P153" i="3"/>
  <c r="R157" i="3"/>
  <c r="P174" i="3"/>
  <c r="T191" i="3"/>
  <c r="P200" i="3"/>
  <c r="R203" i="3"/>
  <c r="R209" i="3"/>
  <c r="T212" i="3"/>
  <c r="P112" i="4"/>
  <c r="BK123" i="4"/>
  <c r="J123" i="4" s="1"/>
  <c r="J66" i="4" s="1"/>
  <c r="P139" i="4"/>
  <c r="P138" i="4"/>
  <c r="T151" i="4"/>
  <c r="T315" i="4"/>
  <c r="T324" i="4"/>
  <c r="R336" i="4"/>
  <c r="P429" i="4"/>
  <c r="R443" i="4"/>
  <c r="P570" i="4"/>
  <c r="BK583" i="4"/>
  <c r="J583" i="4" s="1"/>
  <c r="J79" i="4" s="1"/>
  <c r="R604" i="4"/>
  <c r="R613" i="4"/>
  <c r="P639" i="4"/>
  <c r="P655" i="4"/>
  <c r="T659" i="4"/>
  <c r="P663" i="4"/>
  <c r="P673" i="4"/>
  <c r="T691" i="4"/>
  <c r="T113" i="5"/>
  <c r="P139" i="5"/>
  <c r="P152" i="5"/>
  <c r="P147" i="5"/>
  <c r="R162" i="5"/>
  <c r="R160" i="5"/>
  <c r="BK178" i="5"/>
  <c r="J178" i="5" s="1"/>
  <c r="J88" i="5" s="1"/>
  <c r="P182" i="5"/>
  <c r="T118" i="2"/>
  <c r="T134" i="2"/>
  <c r="BK180" i="2"/>
  <c r="J180" i="2"/>
  <c r="J68" i="2" s="1"/>
  <c r="P412" i="2"/>
  <c r="P437" i="2"/>
  <c r="BK447" i="2"/>
  <c r="J447" i="2" s="1"/>
  <c r="J72" i="2" s="1"/>
  <c r="P481" i="2"/>
  <c r="R632" i="2"/>
  <c r="R650" i="2"/>
  <c r="T677" i="2"/>
  <c r="R694" i="2"/>
  <c r="R700" i="2"/>
  <c r="R733" i="2"/>
  <c r="BK751" i="2"/>
  <c r="J751" i="2"/>
  <c r="J83" i="2"/>
  <c r="BK822" i="2"/>
  <c r="J822" i="2"/>
  <c r="J84" i="2"/>
  <c r="BK831" i="2"/>
  <c r="J831" i="2" s="1"/>
  <c r="J85" i="2" s="1"/>
  <c r="R840" i="2"/>
  <c r="BK880" i="2"/>
  <c r="J880" i="2" s="1"/>
  <c r="J87" i="2" s="1"/>
  <c r="BK915" i="2"/>
  <c r="J915" i="2"/>
  <c r="J88" i="2" s="1"/>
  <c r="BK920" i="2"/>
  <c r="J920" i="2"/>
  <c r="J89" i="2"/>
  <c r="P926" i="2"/>
  <c r="BK946" i="2"/>
  <c r="J946" i="2"/>
  <c r="J91" i="2"/>
  <c r="T991" i="2"/>
  <c r="R1031" i="2"/>
  <c r="BK117" i="3"/>
  <c r="J117" i="3"/>
  <c r="J65" i="3" s="1"/>
  <c r="P122" i="3"/>
  <c r="T130" i="3"/>
  <c r="R134" i="3"/>
  <c r="R142" i="3"/>
  <c r="R149" i="3"/>
  <c r="T153" i="3"/>
  <c r="T157" i="3"/>
  <c r="BK174" i="3"/>
  <c r="J174" i="3"/>
  <c r="J80" i="3"/>
  <c r="R191" i="3"/>
  <c r="R190" i="3" s="1"/>
  <c r="T200" i="3"/>
  <c r="T203" i="3"/>
  <c r="T209" i="3"/>
  <c r="R212" i="3"/>
  <c r="BK112" i="4"/>
  <c r="J112" i="4"/>
  <c r="J65" i="4"/>
  <c r="T123" i="4"/>
  <c r="T139" i="4"/>
  <c r="T138" i="4"/>
  <c r="R151" i="4"/>
  <c r="BK315" i="4"/>
  <c r="J315" i="4"/>
  <c r="J71" i="4"/>
  <c r="BK324" i="4"/>
  <c r="J324" i="4" s="1"/>
  <c r="J72" i="4" s="1"/>
  <c r="T336" i="4"/>
  <c r="R429" i="4"/>
  <c r="P443" i="4"/>
  <c r="T570" i="4"/>
  <c r="T583" i="4"/>
  <c r="P604" i="4"/>
  <c r="T613" i="4"/>
  <c r="R639" i="4"/>
  <c r="R655" i="4"/>
  <c r="P659" i="4"/>
  <c r="R663" i="4"/>
  <c r="R673" i="4"/>
  <c r="R691" i="4"/>
  <c r="BK113" i="5"/>
  <c r="R139" i="5"/>
  <c r="T152" i="5"/>
  <c r="T147" i="5"/>
  <c r="BK162" i="5"/>
  <c r="J162" i="5" s="1"/>
  <c r="J80" i="5" s="1"/>
  <c r="P178" i="5"/>
  <c r="P165" i="5"/>
  <c r="R182" i="5"/>
  <c r="BK118" i="2"/>
  <c r="J118" i="2"/>
  <c r="J65" i="2"/>
  <c r="R134" i="2"/>
  <c r="R180" i="2"/>
  <c r="R412" i="2"/>
  <c r="T437" i="2"/>
  <c r="T447" i="2"/>
  <c r="T446" i="2"/>
  <c r="R481" i="2"/>
  <c r="P632" i="2"/>
  <c r="BK650" i="2"/>
  <c r="J650" i="2"/>
  <c r="J78" i="2"/>
  <c r="BK677" i="2"/>
  <c r="J677" i="2" s="1"/>
  <c r="J79" i="2" s="1"/>
  <c r="P694" i="2"/>
  <c r="P700" i="2"/>
  <c r="T733" i="2"/>
  <c r="T751" i="2"/>
  <c r="P822" i="2"/>
  <c r="P831" i="2"/>
  <c r="T840" i="2"/>
  <c r="R880" i="2"/>
  <c r="R915" i="2"/>
  <c r="R920" i="2"/>
  <c r="T926" i="2"/>
  <c r="P946" i="2"/>
  <c r="BK991" i="2"/>
  <c r="J991" i="2"/>
  <c r="J92" i="2" s="1"/>
  <c r="P1031" i="2"/>
  <c r="T117" i="3"/>
  <c r="R122" i="3"/>
  <c r="P130" i="3"/>
  <c r="P134" i="3"/>
  <c r="P142" i="3"/>
  <c r="P149" i="3"/>
  <c r="R153" i="3"/>
  <c r="P157" i="3"/>
  <c r="R174" i="3"/>
  <c r="BK191" i="3"/>
  <c r="J191" i="3" s="1"/>
  <c r="J89" i="3" s="1"/>
  <c r="BK200" i="3"/>
  <c r="J200" i="3"/>
  <c r="J90" i="3" s="1"/>
  <c r="BK203" i="3"/>
  <c r="J203" i="3"/>
  <c r="J91" i="3"/>
  <c r="BK209" i="3"/>
  <c r="J209" i="3"/>
  <c r="J92" i="3"/>
  <c r="BK212" i="3"/>
  <c r="J212" i="3" s="1"/>
  <c r="J93" i="3" s="1"/>
  <c r="T112" i="4"/>
  <c r="R123" i="4"/>
  <c r="BK139" i="4"/>
  <c r="J139" i="4"/>
  <c r="J68" i="4"/>
  <c r="BK151" i="4"/>
  <c r="J151" i="4" s="1"/>
  <c r="J69" i="4" s="1"/>
  <c r="P315" i="4"/>
  <c r="P324" i="4"/>
  <c r="P336" i="4"/>
  <c r="T429" i="4"/>
  <c r="BK443" i="4"/>
  <c r="J443" i="4"/>
  <c r="J77" i="4" s="1"/>
  <c r="R570" i="4"/>
  <c r="P583" i="4"/>
  <c r="BK604" i="4"/>
  <c r="J604" i="4" s="1"/>
  <c r="J80" i="4" s="1"/>
  <c r="P613" i="4"/>
  <c r="T639" i="4"/>
  <c r="T655" i="4"/>
  <c r="R659" i="4"/>
  <c r="T663" i="4"/>
  <c r="T673" i="4"/>
  <c r="BK691" i="4"/>
  <c r="J691" i="4"/>
  <c r="J87" i="4"/>
  <c r="R113" i="5"/>
  <c r="BK139" i="5"/>
  <c r="J139" i="5"/>
  <c r="J76" i="5"/>
  <c r="R152" i="5"/>
  <c r="R147" i="5" s="1"/>
  <c r="T162" i="5"/>
  <c r="T160" i="5"/>
  <c r="R178" i="5"/>
  <c r="R165" i="5" s="1"/>
  <c r="T178" i="5"/>
  <c r="T165" i="5"/>
  <c r="T182" i="5"/>
  <c r="BK81" i="6"/>
  <c r="J81" i="6"/>
  <c r="J60" i="6"/>
  <c r="P81" i="6"/>
  <c r="P80" i="6" s="1"/>
  <c r="AU61" i="1" s="1"/>
  <c r="R81" i="6"/>
  <c r="R80" i="6"/>
  <c r="T81" i="6"/>
  <c r="T80" i="6"/>
  <c r="BK1069" i="2"/>
  <c r="J1069" i="2"/>
  <c r="J94" i="2" s="1"/>
  <c r="BK163" i="3"/>
  <c r="J163" i="3"/>
  <c r="J74" i="3"/>
  <c r="BK172" i="3"/>
  <c r="J172" i="3"/>
  <c r="J79" i="3"/>
  <c r="BK183" i="3"/>
  <c r="J183" i="3" s="1"/>
  <c r="J84" i="3" s="1"/>
  <c r="BK439" i="4"/>
  <c r="J439" i="4"/>
  <c r="J75" i="4" s="1"/>
  <c r="BK123" i="5"/>
  <c r="J123" i="5"/>
  <c r="J67" i="5"/>
  <c r="BK160" i="5"/>
  <c r="J160" i="5"/>
  <c r="J79" i="5"/>
  <c r="BK172" i="5"/>
  <c r="J172" i="5" s="1"/>
  <c r="J85" i="5" s="1"/>
  <c r="BK466" i="2"/>
  <c r="J466" i="2"/>
  <c r="J73" i="2" s="1"/>
  <c r="BK646" i="2"/>
  <c r="J646" i="2"/>
  <c r="J76" i="2"/>
  <c r="BK168" i="3"/>
  <c r="J168" i="3"/>
  <c r="J77" i="3"/>
  <c r="BK170" i="3"/>
  <c r="J170" i="3" s="1"/>
  <c r="J78" i="3" s="1"/>
  <c r="BK133" i="5"/>
  <c r="J133" i="5"/>
  <c r="J72" i="5" s="1"/>
  <c r="BK135" i="5"/>
  <c r="J135" i="5"/>
  <c r="J73" i="5"/>
  <c r="BK177" i="3"/>
  <c r="J177" i="3"/>
  <c r="J81" i="3"/>
  <c r="BK179" i="3"/>
  <c r="J179" i="3" s="1"/>
  <c r="J82" i="3" s="1"/>
  <c r="BK186" i="3"/>
  <c r="J186" i="3"/>
  <c r="J86" i="3" s="1"/>
  <c r="BK125" i="5"/>
  <c r="J125" i="5"/>
  <c r="J68" i="5"/>
  <c r="BK127" i="5"/>
  <c r="J127" i="5"/>
  <c r="J69" i="5"/>
  <c r="BK166" i="5"/>
  <c r="J166" i="5" s="1"/>
  <c r="J82" i="5" s="1"/>
  <c r="BK170" i="5"/>
  <c r="J170" i="5"/>
  <c r="J84" i="5" s="1"/>
  <c r="BK174" i="5"/>
  <c r="J174" i="5"/>
  <c r="J86" i="5"/>
  <c r="BK166" i="3"/>
  <c r="J166" i="3"/>
  <c r="J76" i="3"/>
  <c r="BK181" i="3"/>
  <c r="J181" i="3" s="1"/>
  <c r="J83" i="3" s="1"/>
  <c r="BK188" i="3"/>
  <c r="J188" i="3"/>
  <c r="J87" i="3" s="1"/>
  <c r="BK730" i="4"/>
  <c r="J730" i="4"/>
  <c r="J88" i="4"/>
  <c r="BK129" i="5"/>
  <c r="J129" i="5"/>
  <c r="J70" i="5"/>
  <c r="BK131" i="5"/>
  <c r="J131" i="5" s="1"/>
  <c r="J71" i="5" s="1"/>
  <c r="BK147" i="5"/>
  <c r="J147" i="5"/>
  <c r="J77" i="5" s="1"/>
  <c r="BK168" i="5"/>
  <c r="J168" i="5"/>
  <c r="J83" i="5"/>
  <c r="BK176" i="5"/>
  <c r="J176" i="5"/>
  <c r="J87" i="5"/>
  <c r="J113" i="5"/>
  <c r="J65" i="5" s="1"/>
  <c r="J74" i="6"/>
  <c r="BE87" i="6"/>
  <c r="BE89" i="6"/>
  <c r="BE90" i="6"/>
  <c r="E70" i="6"/>
  <c r="BE85" i="6"/>
  <c r="F77" i="6"/>
  <c r="BE82" i="6"/>
  <c r="BE83" i="6"/>
  <c r="BE84" i="6"/>
  <c r="BE88" i="6"/>
  <c r="BE86" i="6"/>
  <c r="F59" i="5"/>
  <c r="BE115" i="5"/>
  <c r="BE116" i="5"/>
  <c r="BE134" i="5"/>
  <c r="BE136" i="5"/>
  <c r="BE140" i="5"/>
  <c r="BE143" i="5"/>
  <c r="BE144" i="5"/>
  <c r="BE148" i="5"/>
  <c r="BE149" i="5"/>
  <c r="BE150" i="5"/>
  <c r="BE151" i="5"/>
  <c r="BE154" i="5"/>
  <c r="BE155" i="5"/>
  <c r="BE169" i="5"/>
  <c r="BE173" i="5"/>
  <c r="BE175" i="5"/>
  <c r="J56" i="5"/>
  <c r="BE120" i="5"/>
  <c r="BE121" i="5"/>
  <c r="BE146" i="5"/>
  <c r="BE153" i="5"/>
  <c r="BE161" i="5"/>
  <c r="BE164" i="5"/>
  <c r="BE180" i="5"/>
  <c r="BE181" i="5"/>
  <c r="BE183" i="5"/>
  <c r="BE185" i="5"/>
  <c r="E50" i="5"/>
  <c r="BE118" i="5"/>
  <c r="BE122" i="5"/>
  <c r="BE124" i="5"/>
  <c r="BE126" i="5"/>
  <c r="BE128" i="5"/>
  <c r="BE142" i="5"/>
  <c r="BE157" i="5"/>
  <c r="BE159" i="5"/>
  <c r="BE163" i="5"/>
  <c r="BE179" i="5"/>
  <c r="BE114" i="5"/>
  <c r="BE119" i="5"/>
  <c r="BE130" i="5"/>
  <c r="BE132" i="5"/>
  <c r="BE141" i="5"/>
  <c r="BE145" i="5"/>
  <c r="BE156" i="5"/>
  <c r="BE158" i="5"/>
  <c r="BE167" i="5"/>
  <c r="BE171" i="5"/>
  <c r="BE177" i="5"/>
  <c r="BE184" i="5"/>
  <c r="E98" i="4"/>
  <c r="BE113" i="4"/>
  <c r="BE117" i="4"/>
  <c r="BE128" i="4"/>
  <c r="BE140" i="4"/>
  <c r="BE152" i="4"/>
  <c r="BE173" i="4"/>
  <c r="BE185" i="4"/>
  <c r="BE216" i="4"/>
  <c r="BE244" i="4"/>
  <c r="BE255" i="4"/>
  <c r="BE259" i="4"/>
  <c r="BE266" i="4"/>
  <c r="BE270" i="4"/>
  <c r="BE291" i="4"/>
  <c r="BE293" i="4"/>
  <c r="BE316" i="4"/>
  <c r="BE335" i="4"/>
  <c r="BE343" i="4"/>
  <c r="BE374" i="4"/>
  <c r="BE378" i="4"/>
  <c r="BE395" i="4"/>
  <c r="BE399" i="4"/>
  <c r="BE403" i="4"/>
  <c r="BE415" i="4"/>
  <c r="BE448" i="4"/>
  <c r="BE462" i="4"/>
  <c r="BE469" i="4"/>
  <c r="BE474" i="4"/>
  <c r="BE487" i="4"/>
  <c r="BE491" i="4"/>
  <c r="BE506" i="4"/>
  <c r="BE549" i="4"/>
  <c r="BE558" i="4"/>
  <c r="BE579" i="4"/>
  <c r="BE580" i="4"/>
  <c r="BE592" i="4"/>
  <c r="BE636" i="4"/>
  <c r="BE651" i="4"/>
  <c r="BE660" i="4"/>
  <c r="BE664" i="4"/>
  <c r="BE666" i="4"/>
  <c r="BE670" i="4"/>
  <c r="BE689" i="4"/>
  <c r="BE692" i="4"/>
  <c r="BE697" i="4"/>
  <c r="BE704" i="4"/>
  <c r="BE717" i="4"/>
  <c r="BE724" i="4"/>
  <c r="BE731" i="4"/>
  <c r="BE124" i="4"/>
  <c r="BE136" i="4"/>
  <c r="BE168" i="4"/>
  <c r="BE180" i="4"/>
  <c r="BE242" i="4"/>
  <c r="BE250" i="4"/>
  <c r="BE257" i="4"/>
  <c r="BE274" i="4"/>
  <c r="BE283" i="4"/>
  <c r="BE330" i="4"/>
  <c r="BE331" i="4"/>
  <c r="BE337" i="4"/>
  <c r="BE347" i="4"/>
  <c r="BE368" i="4"/>
  <c r="BE423" i="4"/>
  <c r="BE432" i="4"/>
  <c r="BE434" i="4"/>
  <c r="BE453" i="4"/>
  <c r="BE455" i="4"/>
  <c r="BE476" i="4"/>
  <c r="BE504" i="4"/>
  <c r="BE511" i="4"/>
  <c r="BE517" i="4"/>
  <c r="BE519" i="4"/>
  <c r="BE523" i="4"/>
  <c r="BE531" i="4"/>
  <c r="BE547" i="4"/>
  <c r="BE584" i="4"/>
  <c r="BE602" i="4"/>
  <c r="BE605" i="4"/>
  <c r="BE609" i="4"/>
  <c r="BE611" i="4"/>
  <c r="BE637" i="4"/>
  <c r="BE640" i="4"/>
  <c r="BE656" i="4"/>
  <c r="BE671" i="4"/>
  <c r="BE674" i="4"/>
  <c r="BE679" i="4"/>
  <c r="F59" i="4"/>
  <c r="J104" i="4"/>
  <c r="BE132" i="4"/>
  <c r="BE146" i="4"/>
  <c r="BE187" i="4"/>
  <c r="BE206" i="4"/>
  <c r="BE214" i="4"/>
  <c r="BE224" i="4"/>
  <c r="BE226" i="4"/>
  <c r="BE231" i="4"/>
  <c r="BE235" i="4"/>
  <c r="BE246" i="4"/>
  <c r="BE268" i="4"/>
  <c r="BE272" i="4"/>
  <c r="BE281" i="4"/>
  <c r="BE301" i="4"/>
  <c r="BE303" i="4"/>
  <c r="BE310" i="4"/>
  <c r="BE322" i="4"/>
  <c r="BE332" i="4"/>
  <c r="BE351" i="4"/>
  <c r="BE363" i="4"/>
  <c r="BE390" i="4"/>
  <c r="BE407" i="4"/>
  <c r="BE460" i="4"/>
  <c r="BE467" i="4"/>
  <c r="BE499" i="4"/>
  <c r="BE525" i="4"/>
  <c r="BE533" i="4"/>
  <c r="BE541" i="4"/>
  <c r="BE562" i="4"/>
  <c r="BE581" i="4"/>
  <c r="BE588" i="4"/>
  <c r="BE596" i="4"/>
  <c r="BE621" i="4"/>
  <c r="BE645" i="4"/>
  <c r="BE647" i="4"/>
  <c r="BE652" i="4"/>
  <c r="BE661" i="4"/>
  <c r="BE667" i="4"/>
  <c r="BK190" i="3"/>
  <c r="BE121" i="4"/>
  <c r="BE175" i="4"/>
  <c r="BE201" i="4"/>
  <c r="BE233" i="4"/>
  <c r="BE323" i="4"/>
  <c r="BE325" i="4"/>
  <c r="BE333" i="4"/>
  <c r="BE334" i="4"/>
  <c r="BE355" i="4"/>
  <c r="BE359" i="4"/>
  <c r="BE382" i="4"/>
  <c r="BE386" i="4"/>
  <c r="BE411" i="4"/>
  <c r="BE419" i="4"/>
  <c r="BE427" i="4"/>
  <c r="BE430" i="4"/>
  <c r="BE437" i="4"/>
  <c r="BE440" i="4"/>
  <c r="BE444" i="4"/>
  <c r="BE483" i="4"/>
  <c r="BE495" i="4"/>
  <c r="BE513" i="4"/>
  <c r="BE537" i="4"/>
  <c r="BE545" i="4"/>
  <c r="BE554" i="4"/>
  <c r="BE564" i="4"/>
  <c r="BE568" i="4"/>
  <c r="BE571" i="4"/>
  <c r="BE575" i="4"/>
  <c r="BE598" i="4"/>
  <c r="BE610" i="4"/>
  <c r="BE614" i="4"/>
  <c r="BE629" i="4"/>
  <c r="BE649" i="4"/>
  <c r="BE650" i="4"/>
  <c r="BE653" i="4"/>
  <c r="BE657" i="4"/>
  <c r="BE669" i="4"/>
  <c r="BE684" i="4"/>
  <c r="BE706" i="4"/>
  <c r="BE710" i="4"/>
  <c r="BE712" i="4"/>
  <c r="F59" i="3"/>
  <c r="BE118" i="3"/>
  <c r="BE120" i="3"/>
  <c r="BE121" i="3"/>
  <c r="BE124" i="3"/>
  <c r="BE129" i="3"/>
  <c r="BE137" i="3"/>
  <c r="BE138" i="3"/>
  <c r="BE139" i="3"/>
  <c r="BE143" i="3"/>
  <c r="BE151" i="3"/>
  <c r="BE154" i="3"/>
  <c r="BE155" i="3"/>
  <c r="BE162" i="3"/>
  <c r="BE164" i="3"/>
  <c r="BE175" i="3"/>
  <c r="BE176" i="3"/>
  <c r="BE178" i="3"/>
  <c r="BE182" i="3"/>
  <c r="BE195" i="3"/>
  <c r="BE197" i="3"/>
  <c r="BE199" i="3"/>
  <c r="BE202" i="3"/>
  <c r="BE205" i="3"/>
  <c r="BE207" i="3"/>
  <c r="BE211" i="3"/>
  <c r="BE213" i="3"/>
  <c r="BE215" i="3"/>
  <c r="BK446" i="2"/>
  <c r="J446" i="2" s="1"/>
  <c r="J71" i="2" s="1"/>
  <c r="E50" i="3"/>
  <c r="J56" i="3"/>
  <c r="BE125" i="3"/>
  <c r="BE127" i="3"/>
  <c r="BE131" i="3"/>
  <c r="BE144" i="3"/>
  <c r="BE145" i="3"/>
  <c r="BE147" i="3"/>
  <c r="BE148" i="3"/>
  <c r="BE150" i="3"/>
  <c r="BE152" i="3"/>
  <c r="BE159" i="3"/>
  <c r="BE160" i="3"/>
  <c r="BE184" i="3"/>
  <c r="BE193" i="3"/>
  <c r="BE194" i="3"/>
  <c r="BE119" i="3"/>
  <c r="BE132" i="3"/>
  <c r="BE133" i="3"/>
  <c r="BE135" i="3"/>
  <c r="BE140" i="3"/>
  <c r="BE141" i="3"/>
  <c r="BE156" i="3"/>
  <c r="BE167" i="3"/>
  <c r="BE169" i="3"/>
  <c r="BE171" i="3"/>
  <c r="BE180" i="3"/>
  <c r="BE187" i="3"/>
  <c r="BE189" i="3"/>
  <c r="BE192" i="3"/>
  <c r="BE208" i="3"/>
  <c r="BE214" i="3"/>
  <c r="BE123" i="3"/>
  <c r="BE126" i="3"/>
  <c r="BE136" i="3"/>
  <c r="BE146" i="3"/>
  <c r="BE158" i="3"/>
  <c r="BE161" i="3"/>
  <c r="BE173" i="3"/>
  <c r="BE196" i="3"/>
  <c r="BE198" i="3"/>
  <c r="BE201" i="3"/>
  <c r="BE204" i="3"/>
  <c r="BE206" i="3"/>
  <c r="BE210" i="3"/>
  <c r="E50" i="2"/>
  <c r="BE119" i="2"/>
  <c r="BE131" i="2"/>
  <c r="BE141" i="2"/>
  <c r="BE147" i="2"/>
  <c r="BE153" i="2"/>
  <c r="BE214" i="2"/>
  <c r="BE228" i="2"/>
  <c r="BE286" i="2"/>
  <c r="BE291" i="2"/>
  <c r="BE309" i="2"/>
  <c r="BE320" i="2"/>
  <c r="BE322" i="2"/>
  <c r="BE333" i="2"/>
  <c r="BE339" i="2"/>
  <c r="BE352" i="2"/>
  <c r="BE354" i="2"/>
  <c r="BE367" i="2"/>
  <c r="BE383" i="2"/>
  <c r="BE427" i="2"/>
  <c r="BE431" i="2"/>
  <c r="BE442" i="2"/>
  <c r="BE492" i="2"/>
  <c r="BE524" i="2"/>
  <c r="BE543" i="2"/>
  <c r="BE547" i="2"/>
  <c r="BE551" i="2"/>
  <c r="BE600" i="2"/>
  <c r="BE604" i="2"/>
  <c r="BE612" i="2"/>
  <c r="BE616" i="2"/>
  <c r="BE624" i="2"/>
  <c r="BE651" i="2"/>
  <c r="BE658" i="2"/>
  <c r="BE665" i="2"/>
  <c r="BE670" i="2"/>
  <c r="BE719" i="2"/>
  <c r="BE729" i="2"/>
  <c r="BE731" i="2"/>
  <c r="BE734" i="2"/>
  <c r="BE749" i="2"/>
  <c r="BE752" i="2"/>
  <c r="BE763" i="2"/>
  <c r="BE769" i="2"/>
  <c r="BE773" i="2"/>
  <c r="BE784" i="2"/>
  <c r="BE788" i="2"/>
  <c r="BE792" i="2"/>
  <c r="BE800" i="2"/>
  <c r="BE808" i="2"/>
  <c r="BE812" i="2"/>
  <c r="BE816" i="2"/>
  <c r="BE826" i="2"/>
  <c r="BE838" i="2"/>
  <c r="BE841" i="2"/>
  <c r="BE893" i="2"/>
  <c r="BE894" i="2"/>
  <c r="BE896" i="2"/>
  <c r="BE905" i="2"/>
  <c r="BE909" i="2"/>
  <c r="BE923" i="2"/>
  <c r="BE931" i="2"/>
  <c r="BE947" i="2"/>
  <c r="BE959" i="2"/>
  <c r="BE1052" i="2"/>
  <c r="J56" i="2"/>
  <c r="BE151" i="2"/>
  <c r="BE157" i="2"/>
  <c r="BE226" i="2"/>
  <c r="BE235" i="2"/>
  <c r="BE237" i="2"/>
  <c r="BE259" i="2"/>
  <c r="BE271" i="2"/>
  <c r="BE273" i="2"/>
  <c r="BE293" i="2"/>
  <c r="BE346" i="2"/>
  <c r="BE350" i="2"/>
  <c r="BE397" i="2"/>
  <c r="BE413" i="2"/>
  <c r="BE435" i="2"/>
  <c r="BE438" i="2"/>
  <c r="BE455" i="2"/>
  <c r="BE467" i="2"/>
  <c r="BE477" i="2"/>
  <c r="BE482" i="2"/>
  <c r="BE486" i="2"/>
  <c r="BE500" i="2"/>
  <c r="BE504" i="2"/>
  <c r="BE555" i="2"/>
  <c r="BE563" i="2"/>
  <c r="BE572" i="2"/>
  <c r="BE595" i="2"/>
  <c r="BE608" i="2"/>
  <c r="BE630" i="2"/>
  <c r="BE640" i="2"/>
  <c r="BE644" i="2"/>
  <c r="BE690" i="2"/>
  <c r="BE692" i="2"/>
  <c r="BE743" i="2"/>
  <c r="BE747" i="2"/>
  <c r="BE775" i="2"/>
  <c r="BE802" i="2"/>
  <c r="BE820" i="2"/>
  <c r="BE823" i="2"/>
  <c r="BE825" i="2"/>
  <c r="BE829" i="2"/>
  <c r="BE832" i="2"/>
  <c r="BE885" i="2"/>
  <c r="BE886" i="2"/>
  <c r="BE911" i="2"/>
  <c r="BE921" i="2"/>
  <c r="BE924" i="2"/>
  <c r="BE927" i="2"/>
  <c r="BE937" i="2"/>
  <c r="BE939" i="2"/>
  <c r="BE1002" i="2"/>
  <c r="BE1015" i="2"/>
  <c r="BE1021" i="2"/>
  <c r="BE1047" i="2"/>
  <c r="BE1048" i="2"/>
  <c r="BE1053" i="2"/>
  <c r="BE1057" i="2"/>
  <c r="BE1058" i="2"/>
  <c r="BE1066" i="2"/>
  <c r="BE1067" i="2"/>
  <c r="BE1070" i="2"/>
  <c r="BE123" i="2"/>
  <c r="BE127" i="2"/>
  <c r="BE135" i="2"/>
  <c r="BE139" i="2"/>
  <c r="BE219" i="2"/>
  <c r="BE284" i="2"/>
  <c r="BE303" i="2"/>
  <c r="BE305" i="2"/>
  <c r="BE337" i="2"/>
  <c r="BE348" i="2"/>
  <c r="BE381" i="2"/>
  <c r="BE408" i="2"/>
  <c r="BE419" i="2"/>
  <c r="BE496" i="2"/>
  <c r="BE508" i="2"/>
  <c r="BE520" i="2"/>
  <c r="BE526" i="2"/>
  <c r="BE530" i="2"/>
  <c r="BE532" i="2"/>
  <c r="BE537" i="2"/>
  <c r="BE559" i="2"/>
  <c r="BE567" i="2"/>
  <c r="BE576" i="2"/>
  <c r="BE586" i="2"/>
  <c r="BE620" i="2"/>
  <c r="BE628" i="2"/>
  <c r="BE635" i="2"/>
  <c r="BE663" i="2"/>
  <c r="BE675" i="2"/>
  <c r="BE697" i="2"/>
  <c r="BE708" i="2"/>
  <c r="BE721" i="2"/>
  <c r="BE725" i="2"/>
  <c r="BE738" i="2"/>
  <c r="BE757" i="2"/>
  <c r="BE759" i="2"/>
  <c r="BE779" i="2"/>
  <c r="BE836" i="2"/>
  <c r="BE837" i="2"/>
  <c r="BE852" i="2"/>
  <c r="BE866" i="2"/>
  <c r="BE877" i="2"/>
  <c r="BE878" i="2"/>
  <c r="BE881" i="2"/>
  <c r="BE890" i="2"/>
  <c r="BE899" i="2"/>
  <c r="BE900" i="2"/>
  <c r="BE907" i="2"/>
  <c r="BE913" i="2"/>
  <c r="BE916" i="2"/>
  <c r="BE918" i="2"/>
  <c r="BE964" i="2"/>
  <c r="BE982" i="2"/>
  <c r="BE984" i="2"/>
  <c r="BE1017" i="2"/>
  <c r="BE1019" i="2"/>
  <c r="BE1032" i="2"/>
  <c r="BE1038" i="2"/>
  <c r="BE1042" i="2"/>
  <c r="F59" i="2"/>
  <c r="BE145" i="2"/>
  <c r="BE159" i="2"/>
  <c r="BE169" i="2"/>
  <c r="BE181" i="2"/>
  <c r="BE324" i="2"/>
  <c r="BE331" i="2"/>
  <c r="BE369" i="2"/>
  <c r="BE395" i="2"/>
  <c r="BE423" i="2"/>
  <c r="BE443" i="2"/>
  <c r="BE445" i="2"/>
  <c r="BE448" i="2"/>
  <c r="BE454" i="2"/>
  <c r="BE472" i="2"/>
  <c r="BE490" i="2"/>
  <c r="BE512" i="2"/>
  <c r="BE516" i="2"/>
  <c r="BE591" i="2"/>
  <c r="BE633" i="2"/>
  <c r="BE637" i="2"/>
  <c r="BE647" i="2"/>
  <c r="BE656" i="2"/>
  <c r="BE678" i="2"/>
  <c r="BE683" i="2"/>
  <c r="BE685" i="2"/>
  <c r="BE695" i="2"/>
  <c r="BE698" i="2"/>
  <c r="BE701" i="2"/>
  <c r="BE712" i="2"/>
  <c r="BE717" i="2"/>
  <c r="BE765" i="2"/>
  <c r="BE796" i="2"/>
  <c r="BE804" i="2"/>
  <c r="BE814" i="2"/>
  <c r="BE828" i="2"/>
  <c r="BE891" i="2"/>
  <c r="BE897" i="2"/>
  <c r="BE910" i="2"/>
  <c r="BE912" i="2"/>
  <c r="BE917" i="2"/>
  <c r="BE933" i="2"/>
  <c r="BE944" i="2"/>
  <c r="BE954" i="2"/>
  <c r="BE970" i="2"/>
  <c r="BE976" i="2"/>
  <c r="BE989" i="2"/>
  <c r="BE992" i="2"/>
  <c r="BE1037" i="2"/>
  <c r="BE1043" i="2"/>
  <c r="AS54" i="1"/>
  <c r="F38" i="4"/>
  <c r="BC59" i="1" s="1"/>
  <c r="F36" i="3"/>
  <c r="BA57" i="1"/>
  <c r="F39" i="5"/>
  <c r="BD60" i="1" s="1"/>
  <c r="F36" i="2"/>
  <c r="BA56" i="1" s="1"/>
  <c r="F39" i="3"/>
  <c r="BD57" i="1" s="1"/>
  <c r="F39" i="4"/>
  <c r="BD59" i="1" s="1"/>
  <c r="F38" i="3"/>
  <c r="BC57" i="1" s="1"/>
  <c r="F37" i="4"/>
  <c r="BB59" i="1" s="1"/>
  <c r="J36" i="5"/>
  <c r="AW60" i="1" s="1"/>
  <c r="F38" i="5"/>
  <c r="BC60" i="1" s="1"/>
  <c r="F36" i="6"/>
  <c r="BC61" i="1" s="1"/>
  <c r="J36" i="2"/>
  <c r="AW56" i="1" s="1"/>
  <c r="F37" i="2"/>
  <c r="BB56" i="1" s="1"/>
  <c r="F36" i="4"/>
  <c r="BA59" i="1" s="1"/>
  <c r="F36" i="5"/>
  <c r="BA60" i="1" s="1"/>
  <c r="F37" i="5"/>
  <c r="BB60" i="1" s="1"/>
  <c r="F37" i="6"/>
  <c r="BD61" i="1" s="1"/>
  <c r="J36" i="3"/>
  <c r="AW57" i="1" s="1"/>
  <c r="J36" i="4"/>
  <c r="AW59" i="1" s="1"/>
  <c r="J34" i="6"/>
  <c r="AW61" i="1" s="1"/>
  <c r="F35" i="6"/>
  <c r="BB61" i="1" s="1"/>
  <c r="F34" i="6"/>
  <c r="BA61" i="1" s="1"/>
  <c r="F37" i="3"/>
  <c r="BB57" i="1" s="1"/>
  <c r="F39" i="2"/>
  <c r="BD56" i="1" s="1"/>
  <c r="F38" i="2"/>
  <c r="BC56" i="1" s="1"/>
  <c r="T128" i="3" l="1"/>
  <c r="P128" i="3"/>
  <c r="P116" i="3" s="1"/>
  <c r="P115" i="3" s="1"/>
  <c r="AU57" i="1" s="1"/>
  <c r="R128" i="3"/>
  <c r="R116" i="3" s="1"/>
  <c r="R115" i="3" s="1"/>
  <c r="R133" i="2"/>
  <c r="P442" i="4"/>
  <c r="T133" i="2"/>
  <c r="T117" i="2" s="1"/>
  <c r="T116" i="2" s="1"/>
  <c r="P137" i="5"/>
  <c r="P112" i="5" s="1"/>
  <c r="P111" i="5" s="1"/>
  <c r="AU60" i="1" s="1"/>
  <c r="T190" i="3"/>
  <c r="P133" i="2"/>
  <c r="T137" i="5"/>
  <c r="T112" i="5" s="1"/>
  <c r="T111" i="5" s="1"/>
  <c r="P190" i="3"/>
  <c r="T649" i="2"/>
  <c r="P649" i="2"/>
  <c r="P446" i="2"/>
  <c r="R138" i="4"/>
  <c r="P314" i="4"/>
  <c r="P111" i="4" s="1"/>
  <c r="R649" i="2"/>
  <c r="R116" i="2" s="1"/>
  <c r="T442" i="4"/>
  <c r="R314" i="4"/>
  <c r="R111" i="4"/>
  <c r="R446" i="2"/>
  <c r="R117" i="2"/>
  <c r="T116" i="3"/>
  <c r="T115" i="3" s="1"/>
  <c r="R137" i="5"/>
  <c r="R112" i="5"/>
  <c r="R111" i="5"/>
  <c r="R442" i="4"/>
  <c r="T314" i="4"/>
  <c r="T111" i="4"/>
  <c r="T110" i="4"/>
  <c r="BK117" i="5"/>
  <c r="J117" i="5"/>
  <c r="J66" i="5"/>
  <c r="BK128" i="3"/>
  <c r="J128" i="3" s="1"/>
  <c r="J67" i="3" s="1"/>
  <c r="BK185" i="3"/>
  <c r="J185" i="3"/>
  <c r="J85" i="3" s="1"/>
  <c r="BK314" i="4"/>
  <c r="J314" i="4"/>
  <c r="J70" i="4"/>
  <c r="BK649" i="2"/>
  <c r="J649" i="2" s="1"/>
  <c r="J77" i="2" s="1"/>
  <c r="BK138" i="4"/>
  <c r="J138" i="4" s="1"/>
  <c r="J67" i="4" s="1"/>
  <c r="BK442" i="4"/>
  <c r="J442" i="4" s="1"/>
  <c r="J76" i="4" s="1"/>
  <c r="BK137" i="5"/>
  <c r="J137" i="5"/>
  <c r="J74" i="5"/>
  <c r="BK165" i="5"/>
  <c r="J165" i="5" s="1"/>
  <c r="J81" i="5" s="1"/>
  <c r="BK133" i="2"/>
  <c r="J133" i="2" s="1"/>
  <c r="J66" i="2" s="1"/>
  <c r="BK80" i="6"/>
  <c r="J80" i="6"/>
  <c r="J59" i="6" s="1"/>
  <c r="J190" i="3"/>
  <c r="J88" i="3"/>
  <c r="BK117" i="2"/>
  <c r="J117" i="2" s="1"/>
  <c r="J64" i="2" s="1"/>
  <c r="BD58" i="1"/>
  <c r="J35" i="2"/>
  <c r="AV56" i="1" s="1"/>
  <c r="AT56" i="1" s="1"/>
  <c r="F33" i="6"/>
  <c r="AZ61" i="1"/>
  <c r="J35" i="3"/>
  <c r="AV57" i="1" s="1"/>
  <c r="AT57" i="1" s="1"/>
  <c r="F35" i="5"/>
  <c r="AZ60" i="1" s="1"/>
  <c r="BA55" i="1"/>
  <c r="BB55" i="1"/>
  <c r="AX55" i="1"/>
  <c r="BC55" i="1"/>
  <c r="AY55" i="1" s="1"/>
  <c r="F35" i="3"/>
  <c r="AZ57" i="1"/>
  <c r="F35" i="4"/>
  <c r="AZ59" i="1" s="1"/>
  <c r="BB58" i="1"/>
  <c r="AX58" i="1"/>
  <c r="BC58" i="1"/>
  <c r="AY58" i="1" s="1"/>
  <c r="J33" i="6"/>
  <c r="AV61" i="1"/>
  <c r="AT61" i="1" s="1"/>
  <c r="BD55" i="1"/>
  <c r="J35" i="4"/>
  <c r="AV59" i="1" s="1"/>
  <c r="AT59" i="1" s="1"/>
  <c r="BA58" i="1"/>
  <c r="AW58" i="1" s="1"/>
  <c r="J35" i="5"/>
  <c r="AV60" i="1" s="1"/>
  <c r="AT60" i="1" s="1"/>
  <c r="F35" i="2"/>
  <c r="AZ56" i="1"/>
  <c r="P110" i="4" l="1"/>
  <c r="AU59" i="1" s="1"/>
  <c r="AU58" i="1" s="1"/>
  <c r="R110" i="4"/>
  <c r="P117" i="2"/>
  <c r="P116" i="2"/>
  <c r="AU56" i="1" s="1"/>
  <c r="AU55" i="1" s="1"/>
  <c r="BK112" i="5"/>
  <c r="BK111" i="5" s="1"/>
  <c r="J111" i="5" s="1"/>
  <c r="J63" i="5" s="1"/>
  <c r="BK111" i="4"/>
  <c r="J111" i="4" s="1"/>
  <c r="J64" i="4" s="1"/>
  <c r="BK116" i="3"/>
  <c r="J116" i="3"/>
  <c r="J64" i="3" s="1"/>
  <c r="BK116" i="2"/>
  <c r="J116" i="2" s="1"/>
  <c r="J63" i="2" s="1"/>
  <c r="AW55" i="1"/>
  <c r="BB54" i="1"/>
  <c r="W31" i="1" s="1"/>
  <c r="AZ58" i="1"/>
  <c r="AV58" i="1"/>
  <c r="AT58" i="1" s="1"/>
  <c r="J30" i="6"/>
  <c r="AG61" i="1"/>
  <c r="BC54" i="1"/>
  <c r="W32" i="1"/>
  <c r="BD54" i="1"/>
  <c r="W33" i="1" s="1"/>
  <c r="BA54" i="1"/>
  <c r="AW54" i="1" s="1"/>
  <c r="AK30" i="1" s="1"/>
  <c r="AZ55" i="1"/>
  <c r="AV55" i="1" s="1"/>
  <c r="J39" i="6" l="1"/>
  <c r="BK110" i="4"/>
  <c r="J110" i="4" s="1"/>
  <c r="J32" i="4" s="1"/>
  <c r="AG59" i="1" s="1"/>
  <c r="AN59" i="1" s="1"/>
  <c r="J112" i="5"/>
  <c r="J64" i="5"/>
  <c r="BK115" i="3"/>
  <c r="J115" i="3"/>
  <c r="J63" i="3"/>
  <c r="AN61" i="1"/>
  <c r="J32" i="5"/>
  <c r="AG60" i="1"/>
  <c r="J32" i="2"/>
  <c r="AG56" i="1"/>
  <c r="AY54" i="1"/>
  <c r="AX54" i="1"/>
  <c r="AU54" i="1"/>
  <c r="AZ54" i="1"/>
  <c r="AV54" i="1"/>
  <c r="AK29" i="1" s="1"/>
  <c r="W30" i="1"/>
  <c r="AT55" i="1"/>
  <c r="J41" i="5" l="1"/>
  <c r="J63" i="4"/>
  <c r="J41" i="4"/>
  <c r="J41" i="2"/>
  <c r="AN56" i="1"/>
  <c r="AN60" i="1"/>
  <c r="J32" i="3"/>
  <c r="AG57" i="1"/>
  <c r="AN57" i="1"/>
  <c r="AT54" i="1"/>
  <c r="AG58" i="1"/>
  <c r="W29" i="1"/>
  <c r="J41" i="3" l="1"/>
  <c r="AN58" i="1"/>
  <c r="AG55" i="1"/>
  <c r="AG54" i="1" s="1"/>
  <c r="AK26" i="1" s="1"/>
  <c r="AK35" i="1" s="1"/>
  <c r="AN54" i="1" l="1"/>
  <c r="AN55" i="1"/>
</calcChain>
</file>

<file path=xl/sharedStrings.xml><?xml version="1.0" encoding="utf-8"?>
<sst xmlns="http://schemas.openxmlformats.org/spreadsheetml/2006/main" count="18714" uniqueCount="2684">
  <si>
    <t>Export Komplet</t>
  </si>
  <si>
    <t>VZ</t>
  </si>
  <si>
    <t>2.0</t>
  </si>
  <si>
    <t>ZAMOK</t>
  </si>
  <si>
    <t>False</t>
  </si>
  <si>
    <t>{44466aea-64df-4088-9756-709738f83903}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</si>
  <si>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</si>
  <si>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</si>
  <si>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</si>
  <si>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</si>
  <si>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</si>
  <si>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</si>
  <si>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</si>
  <si>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</si>
  <si>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2024_12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</si>
  <si>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</si>
  <si>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</si>
  <si>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areálu CM Náměšť nad Oslavou</t>
  </si>
  <si>
    <t>KSO:</t>
  </si>
  <si>
    <t/>
  </si>
  <si>
    <t>CC-CZ:</t>
  </si>
  <si>
    <t>Místo:</t>
  </si>
  <si>
    <t>Náměšť nad Oslavou</t>
  </si>
  <si>
    <t>Datum:</t>
  </si>
  <si>
    <t>3. 12. 2024</t>
  </si>
  <si>
    <t>Zadavatel:</t>
  </si>
  <si>
    <t>IČ:</t>
  </si>
  <si>
    <t>KSÚSV, přís.org., Kosovská 1122/16, Jihlava 58601</t>
  </si>
  <si>
    <t>DIČ:</t>
  </si>
  <si>
    <t>Účastník:</t>
  </si>
  <si>
    <t>Vyplň údaj</t>
  </si>
  <si>
    <t>Projektant:</t>
  </si>
  <si>
    <t>Obchodní projekt Jihlava, spol.s r.o.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</si>
  <si>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</si>
  <si>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</si>
  <si>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</si>
  <si>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</si>
  <si>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</si>
  <si>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</si>
  <si>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</si>
  <si>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</si>
  <si>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</si>
  <si>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</si>
  <si>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</si>
  <si>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</si>
  <si>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</si>
  <si>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</si>
  <si>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</si>
  <si>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</si>
  <si>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</si>
  <si>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</si>
  <si>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</si>
  <si>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</si>
  <si>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</si>
  <si>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</si>
  <si>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</si>
  <si>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</si>
  <si>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</si>
  <si>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</si>
  <si>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</si>
  <si>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</si>
  <si>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</si>
  <si>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</si>
  <si>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</si>
  <si>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</si>
  <si>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</si>
  <si>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</si>
  <si>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</si>
  <si>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</si>
  <si>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</si>
  <si>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</si>
  <si>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</si>
  <si>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</si>
  <si>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</si>
  <si>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</si>
  <si>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</si>
  <si>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SO_01</t>
  </si>
  <si>
    <t>Administrativní objekt</t>
  </si>
  <si>
    <t>STA</t>
  </si>
  <si>
    <t>1</t>
  </si>
  <si>
    <t>{37185c56-de49-43aa-b127-e7a877995bf0}</t>
  </si>
  <si>
    <t>2</t>
  </si>
  <si>
    <t>/</t>
  </si>
  <si>
    <t>01</t>
  </si>
  <si>
    <t>stavební část</t>
  </si>
  <si>
    <t>Soupis</t>
  </si>
  <si>
    <t>{0dde1f43-3566-49b7-bce9-f3b377ab379e}</t>
  </si>
  <si>
    <t>02</t>
  </si>
  <si>
    <t>silnoproudá elektrotechnika, hromosvod a uzemnění</t>
  </si>
  <si>
    <t>{f5ec7260-63ff-48f3-8cb2-54801c460ea2}</t>
  </si>
  <si>
    <t>SO_02</t>
  </si>
  <si>
    <t>Dílny</t>
  </si>
  <si>
    <t>{acfaf874-4778-46f2-9545-44d5245d2b80}</t>
  </si>
  <si>
    <t>{6d9bd7d7-58db-4c25-a8c7-c4e89228d770}</t>
  </si>
  <si>
    <t>{accabea5-0e43-4fef-8be0-1042b7ca8788}</t>
  </si>
  <si>
    <t>VON</t>
  </si>
  <si>
    <t>Vedlejší a ostatní náklady</t>
  </si>
  <si>
    <t>{3bc1525a-f360-4830-9500-6cccbb76175d}</t>
  </si>
  <si>
    <t>803 56 12</t>
  </si>
  <si>
    <t>KRYCÍ LIST SOUPISU PRACÍ</t>
  </si>
  <si>
    <t>Objekt:</t>
  </si>
  <si>
    <t>SO_01 - Administrativní objekt</t>
  </si>
  <si>
    <t>Soupis: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</si>
  <si>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</si>
  <si>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</si>
  <si>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</si>
  <si>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</si>
  <si>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</si>
  <si>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</si>
  <si>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5 - 2 - Doplnění asfaltové plochy u vjedových vrat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</si>
  <si>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</si>
  <si>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</si>
  <si>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</si>
  <si>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</si>
  <si>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</si>
  <si>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</si>
  <si>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</si>
  <si>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</si>
  <si>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</si>
  <si>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</si>
  <si>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</si>
  <si>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</si>
  <si>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</si>
  <si>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</si>
  <si>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</si>
  <si>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</si>
  <si>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</si>
  <si>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</si>
  <si>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</si>
  <si>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</si>
  <si>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766 - 1 - Výplně otvorů z plastových profilů</t>
  </si>
  <si>
    <t xml:space="preserve">    767 - Konstrukce zámečnické</t>
  </si>
  <si>
    <t xml:space="preserve">    767 - 1 - Výplně otvorů z hliníkových profilů ( ceny odhadní - bude upřesněno CN )</t>
  </si>
  <si>
    <t xml:space="preserve">    767 - 4 - Záchytný systém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</si>
  <si>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</si>
  <si>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</si>
  <si>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</si>
  <si>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</si>
  <si>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</si>
  <si>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</si>
  <si>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</si>
  <si>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</si>
  <si>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</si>
  <si>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</si>
  <si>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</si>
  <si>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</si>
  <si>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</si>
  <si>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</si>
  <si>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</si>
  <si>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</si>
  <si>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</si>
  <si>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</si>
  <si>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</si>
  <si>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</si>
  <si>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</si>
  <si>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5 - 2</t>
  </si>
  <si>
    <t>Doplnění asfaltové plochy u vjedových vrat</t>
  </si>
  <si>
    <t>K</t>
  </si>
  <si>
    <t>564811011</t>
  </si>
  <si>
    <t>Podklad ze štěrkodrti ŠD s rozprostřením a zhutněním plochy jednotlivě do 100 m2, po zhutnění tl. 50 mm</t>
  </si>
  <si>
    <t>m2</t>
  </si>
  <si>
    <t>CS ÚRS 2024 02</t>
  </si>
  <si>
    <t>4</t>
  </si>
  <si>
    <t>-1581839186</t>
  </si>
  <si>
    <t>Online PSC</t>
  </si>
  <si>
    <t>https://podminky.urs.cz/item/CS_URS_2024_02/564811011</t>
  </si>
  <si>
    <t>VV</t>
  </si>
  <si>
    <t>"vjezd do garáže" 2,40*0,61</t>
  </si>
  <si>
    <t>Mezisoučet</t>
  </si>
  <si>
    <t>3</t>
  </si>
  <si>
    <t>565161111</t>
  </si>
  <si>
    <t>Vyrovnání povrchu dosavadních podkladů s rozprostřením hmot a zhutněním obalovaným kamenivem ACP (OK) tl. 80 mm</t>
  </si>
  <si>
    <t>-1809267270</t>
  </si>
  <si>
    <t>https://podminky.urs.cz/item/CS_URS_2024_02/565161111</t>
  </si>
  <si>
    <t>572340112</t>
  </si>
  <si>
    <t>Vyspravení krytu komunikací po překopech inženýrských sítí plochy do 15 m2 asfaltovým betonem ACO (AB), po zhutnění tl. přes 50 do 70 mm</t>
  </si>
  <si>
    <t>-688754731</t>
  </si>
  <si>
    <t>https://podminky.urs.cz/item/CS_URS_2024_02/572340112</t>
  </si>
  <si>
    <t>572350112</t>
  </si>
  <si>
    <t>Vyspravení krytu komunikací po překopech inženýrských sítí plochy do 15 m2 litým asfaltem MA (LA), po zhutnění tl. přes 40 do 60 mm</t>
  </si>
  <si>
    <t>1056674381</t>
  </si>
  <si>
    <t>https://podminky.urs.cz/item/CS_URS_2024_02/572350112</t>
  </si>
  <si>
    <t>6</t>
  </si>
  <si>
    <t>Úpravy povrchů, podlahy a osazování výplní</t>
  </si>
  <si>
    <t>61</t>
  </si>
  <si>
    <t>Úprava povrchů vnitřních</t>
  </si>
  <si>
    <t>5</t>
  </si>
  <si>
    <t>611211021</t>
  </si>
  <si>
    <t>Montáž kontaktního zateplení lepením a mechanickým kotvením z polystyrenových desek (dodávka ve specifikaci) na vnitřní podhledy, na podklad betonový nebo z lehčeného betonu nebo keramický, tloušťky desek přes 80 do 120 mm</t>
  </si>
  <si>
    <t>-1266037440</t>
  </si>
  <si>
    <t>https://podminky.urs.cz/item/CS_URS_2024_02/611211021</t>
  </si>
  <si>
    <t>"č.m.: 104 - garáž" 3,35*5,56+3,35*5,79</t>
  </si>
  <si>
    <t>M</t>
  </si>
  <si>
    <t>28375938</t>
  </si>
  <si>
    <t>EPS 70F - 100mm, λD = 0,039 (W·m-1·K-1),1000x500x100mm, fasádní desky pro kontaktní zateplovací systémy ETICS a další konstrukce s běžnými požadavky na zatížení. Trvalá zatížitelnost v tlaku max. 1200kg/m2 při def. &lt; 2%.</t>
  </si>
  <si>
    <t>8</t>
  </si>
  <si>
    <t>33913625</t>
  </si>
  <si>
    <t>38,023*1,05 'Přepočtené koeficientem množství</t>
  </si>
  <si>
    <t>7</t>
  </si>
  <si>
    <t>621531012</t>
  </si>
  <si>
    <t>Omítka tenkovrstvá silikonová vnějších ploch probarvená bez penetrace zatíraná (škrábaná), zrnitost 1,5 mm podhledů</t>
  </si>
  <si>
    <t>-2071850199</t>
  </si>
  <si>
    <t>https://podminky.urs.cz/item/CS_URS_2024_02/621531012</t>
  </si>
  <si>
    <t>621151031</t>
  </si>
  <si>
    <t>Penetrační nátěr vnějších pastovitých tenkovrstvých omítek silikonový podhledů</t>
  </si>
  <si>
    <t>833836165</t>
  </si>
  <si>
    <t>https://podminky.urs.cz/item/CS_URS_2024_02/621151031</t>
  </si>
  <si>
    <t>9</t>
  </si>
  <si>
    <t>612211021</t>
  </si>
  <si>
    <t>Montáž kontaktního zateplení lepením a mechanickým kotvením z polystyrenových desek (dodávka ve specifikaci) na vnitřní stěny, na podklad betonový nebo z lehčeného betonu, z tvárnic keramických nebo vápenopískových, tloušťky desek přes 80 do 120 mm</t>
  </si>
  <si>
    <t>-661482491</t>
  </si>
  <si>
    <t>https://podminky.urs.cz/item/CS_URS_2024_02/612211021</t>
  </si>
  <si>
    <t>"1.N.P.č.m.: 104" (5,56+5,79)*3,525</t>
  </si>
  <si>
    <t>10</t>
  </si>
  <si>
    <t>-486227432</t>
  </si>
  <si>
    <t>40,009*1,05 'Přepočtené koeficientem množství</t>
  </si>
  <si>
    <t>11</t>
  </si>
  <si>
    <t>622531012</t>
  </si>
  <si>
    <t>Omítka tenkovrstvá silikonová vnějších ploch probarvená bez penetrace zatíraná (škrábaná), zrnitost 1,5 mm stěn</t>
  </si>
  <si>
    <t>165407647</t>
  </si>
  <si>
    <t>https://podminky.urs.cz/item/CS_URS_2024_02/622531012</t>
  </si>
  <si>
    <t>622151031</t>
  </si>
  <si>
    <t>Penetrační nátěr vnějších pastovitých tenkovrstvých omítek silikonový stěn</t>
  </si>
  <si>
    <t>168042131</t>
  </si>
  <si>
    <t>https://podminky.urs.cz/item/CS_URS_2024_02/622151031</t>
  </si>
  <si>
    <t>13</t>
  </si>
  <si>
    <t>612325302</t>
  </si>
  <si>
    <t>Vápenocementová omítka ostění nebo nadpraží štuková dvouvrstvá</t>
  </si>
  <si>
    <t>824963165</t>
  </si>
  <si>
    <t>https://podminky.urs.cz/item/CS_URS_2024_02/612325302</t>
  </si>
  <si>
    <t>po osazení nových výplní otvorů</t>
  </si>
  <si>
    <t>1.N.P.</t>
  </si>
  <si>
    <t>0,20*((2,00+1,50*2)*2+1,20*3*2+(1,20+0,90*2)*7+(0,60+0,90*2)*1+1,20*2,40*2+2,40*3)</t>
  </si>
  <si>
    <t>2.N.P.</t>
  </si>
  <si>
    <t>0,30*((1,80+1,60*2)*13+(3,28+1,60*2)*1+(1,25+2,45*2)*2+1,20*3*1+(0,60+0,90*2)*3+1,80+2,45*2)</t>
  </si>
  <si>
    <t>půda</t>
  </si>
  <si>
    <t>0,30*0,60*3*1+0,40*(0,70+1,00*2)*1</t>
  </si>
  <si>
    <t>14</t>
  </si>
  <si>
    <t>619995001</t>
  </si>
  <si>
    <t>Začištění omítek (s dodáním hmot) kolem oken, dveří, podlah, obkladů apod.</t>
  </si>
  <si>
    <t>m</t>
  </si>
  <si>
    <t>-517601777</t>
  </si>
  <si>
    <t>https://podminky.urs.cz/item/CS_URS_2024_02/619995001</t>
  </si>
  <si>
    <t>napojení nových omítek ostění na stávající omítky</t>
  </si>
  <si>
    <t>"1.N.P.č.m.: 104" 3,25*4+5,56+5,79+3,425*4</t>
  </si>
  <si>
    <t>(2,00+1,50)*2*2+1,20*4*2+(1,20+0,90)*2*7+(0,60+0,90)*2*1+1,20*2,40*2+2,40*3</t>
  </si>
  <si>
    <t>(1,80+1,60)*2*13+(3,28+1,60)*2*1+(1,25+2,45)*2*2+1,20*4*1+(0,60+0,90)*2*3+1,80+2,45*2</t>
  </si>
  <si>
    <t>0,60*4*1+(0,70+1,00)*2*1</t>
  </si>
  <si>
    <t>62</t>
  </si>
  <si>
    <t>Úprava povrchů vnějších</t>
  </si>
  <si>
    <t>15</t>
  </si>
  <si>
    <t>629995101</t>
  </si>
  <si>
    <t>Očištění vnějších ploch tlakovou vodou omytím tlakovou vodou</t>
  </si>
  <si>
    <t>-1914051513</t>
  </si>
  <si>
    <t>https://podminky.urs.cz/item/CS_URS_2024_02/629995101</t>
  </si>
  <si>
    <t>"římsa" (0,20+0,15)*21,30*2</t>
  </si>
  <si>
    <t>"markýza" 7,50*1,00+7,50*0,10+1,00*(0,10+0,20)*1/2*2</t>
  </si>
  <si>
    <t>SV pohled - kamenný sokl</t>
  </si>
  <si>
    <t>21,30*3,725</t>
  </si>
  <si>
    <t>-(2,00*1,50*2+1,20*1,20*2+1,20*2,40+2,40*2,40)</t>
  </si>
  <si>
    <t>0,15*((2,00+1,50*2)*2+1,20*3*2)+0,35*(1,20+2,40*2+2,40*3)</t>
  </si>
  <si>
    <t>SV pohled - fasádní omítka</t>
  </si>
  <si>
    <t>21,30*3,25</t>
  </si>
  <si>
    <t>-(1,80*1,60*6+0,60*0,90*3)</t>
  </si>
  <si>
    <t>0,15*((1,80+1,60*2)*6+(0,60+0,90*2)*3)</t>
  </si>
  <si>
    <t>JZ pohled - fasádní omítka</t>
  </si>
  <si>
    <t>21,30*(4,925+4,63)*1/2</t>
  </si>
  <si>
    <t>-(1,20*0,90*6+1,80*1,60*5+3,28*1,60+1,80*2,45)</t>
  </si>
  <si>
    <t>0,15*((1,20+0,60*2)*6+(1,80+1,60*2)*5+3,28+1,60*2+1,80+2,45*2)</t>
  </si>
  <si>
    <t>JV pohled - fasádní omítka</t>
  </si>
  <si>
    <t>12,70*(5,075+4,63)*1/2+13,10*(0,15+1,75*1/2)</t>
  </si>
  <si>
    <t>-(1,20*0,90+1,80*1,60*2+1,25*2,45*2+0,70*1,00)</t>
  </si>
  <si>
    <t>0,15*(1,20+0,90*2+(1,80+1,60*2)*2+(1,25+2,45*2)*2)</t>
  </si>
  <si>
    <t>SZ pohled - kamenný sokl</t>
  </si>
  <si>
    <t>12,70*2,55-0,60*0,90+0,15*(0,60+0,90*2)</t>
  </si>
  <si>
    <t>SZ pohled - fasádní omítka</t>
  </si>
  <si>
    <t>12,70*4,425+13,10*(0,15+1,75*1/2)</t>
  </si>
  <si>
    <t>-(1,20*1,20+0,60*0,60)+0,15*(1,20*3+0,60*3)</t>
  </si>
  <si>
    <t>Součet</t>
  </si>
  <si>
    <t>16</t>
  </si>
  <si>
    <t>621325102</t>
  </si>
  <si>
    <t>Oprava vápenocementové omítky vnějších ploch stupně členitosti 1 hladké podhledů, v rozsahu opravované plochy přes 10 do 30%</t>
  </si>
  <si>
    <t>-2102860824</t>
  </si>
  <si>
    <t>https://podminky.urs.cz/item/CS_URS_2024_02/621325102</t>
  </si>
  <si>
    <t>17</t>
  </si>
  <si>
    <t>621211011</t>
  </si>
  <si>
    <t>Montáž kontaktního zateplení lepením a mechanickým kotvením z polystyrenových desek (dodávka ve specifikaci) na vnější podhledy, na podklad betonový nebo z lehčeného betonu nebo keramický, tloušťky desek přes 40 do 80 mm</t>
  </si>
  <si>
    <t>-1526092273</t>
  </si>
  <si>
    <t>https://podminky.urs.cz/item/CS_URS_2024_02/621211011</t>
  </si>
  <si>
    <t>zateplení říms EPS70F tl.5,0 cm</t>
  </si>
  <si>
    <t>(0,25+0,20)*21,30*2</t>
  </si>
  <si>
    <t>zateplení markýzy EPS70F tl.5,0 cm</t>
  </si>
  <si>
    <t>7,60*1,05+(7,60+1,05*2)*(0,15+0,25)*1/2*2+7,60*0,15</t>
  </si>
  <si>
    <t>18</t>
  </si>
  <si>
    <t>28375933</t>
  </si>
  <si>
    <t>EPS 70F - 50mm, λD = 0,039 (W·m-1·K-1),1000x500x50mm, fasádní desky pro kontaktní zateplovací systémy ETICS a další konstrukce s běžnými požadavky na zatížení. Trvalá zatížitelnost v tlaku max. 1200kg/m2 při def. &lt; 2%.</t>
  </si>
  <si>
    <t>778206849</t>
  </si>
  <si>
    <t>32,17*1,05 'Přepočtené koeficientem množství</t>
  </si>
  <si>
    <t>19</t>
  </si>
  <si>
    <t>-940191444</t>
  </si>
  <si>
    <t>20</t>
  </si>
  <si>
    <t>1560313055</t>
  </si>
  <si>
    <t>622325102</t>
  </si>
  <si>
    <t>Oprava vápenocementové omítky vnějších ploch stupně členitosti 1 hladké stěn, v rozsahu opravované plochy přes 10 do 30%</t>
  </si>
  <si>
    <t>-1941337816</t>
  </si>
  <si>
    <t>https://podminky.urs.cz/item/CS_URS_2024_02/622325102</t>
  </si>
  <si>
    <t>22</t>
  </si>
  <si>
    <t>622135001</t>
  </si>
  <si>
    <t>Vyrovnání nerovností podkladu vnějších omítaných ploch maltou, tl. do 10 mm vápenocementovou stěn</t>
  </si>
  <si>
    <t>-1102722929</t>
  </si>
  <si>
    <t>https://podminky.urs.cz/item/CS_URS_2024_02/622135001</t>
  </si>
  <si>
    <t>vyrovnání podkladu - kamenného soklu pod zateplení</t>
  </si>
  <si>
    <t>23</t>
  </si>
  <si>
    <t>622135090</t>
  </si>
  <si>
    <t>Vyrovnání nerovností podkladu vnějších omítaných ploch tmelem, tl. do 2 mm Příplatek k ceně za každých dalších 5 mm tloušťky podkladní vrstvy přes 10 mm maltou vápennou stěn</t>
  </si>
  <si>
    <t>1432621341</t>
  </si>
  <si>
    <t>https://podminky.urs.cz/item/CS_URS_2024_02/622135090</t>
  </si>
  <si>
    <t>24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</si>
  <si>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</si>
  <si>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</si>
  <si>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-1840351669</t>
  </si>
  <si>
    <t>https://podminky.urs.cz/item/CS_URS_2024_02/622211031</t>
  </si>
  <si>
    <t>XPS tl.16 cm - sokl do úrovně +3,525</t>
  </si>
  <si>
    <t>"SV pohled" 21,65*3,575</t>
  </si>
  <si>
    <t>"JZ pohled" 21,65*(1,525+1,23)*1/2</t>
  </si>
  <si>
    <t>"SZ pohled" 13,05*3,575</t>
  </si>
  <si>
    <t>"JV pohled" 13,05*(1,675+1,23)*1/2</t>
  </si>
  <si>
    <t>-(1,94*1,47*2+1,14*1,17*2+1,14*0,87*7+0,54*0,57)</t>
  </si>
  <si>
    <t>-(1,14*2,37+2,34*2,37)</t>
  </si>
  <si>
    <t>"odpočet MV tl.160 mm - výpočet plochy dle info projektanta" -40,000</t>
  </si>
  <si>
    <t>25</t>
  </si>
  <si>
    <t>28376425</t>
  </si>
  <si>
    <t>deska XPS hrana polodrážková a hladký povrch 300kPA λ=0,035 tl 160mm</t>
  </si>
  <si>
    <t>-704902110</t>
  </si>
  <si>
    <t>108,961*1,05 'Přepočtené koeficientem množství</t>
  </si>
  <si>
    <t>26</t>
  </si>
  <si>
    <t>622221131</t>
  </si>
  <si>
    <t>Montáž kontaktního zateplení lepením a mechanickým kotvením z desek z minerální vlny s kolmou orientací vláken (dodávka ve specifikaci) na vnější stěny, na podklad betonový nebo z lehčeného betonu, z tvárnic keramických nebo vápenopískových, tloušťky desek přes 120 do 160 mm</t>
  </si>
  <si>
    <t>-1939447054</t>
  </si>
  <si>
    <t>https://podminky.urs.cz/item/CS_URS_2024_02/622221131</t>
  </si>
  <si>
    <t>MV tl.16 cm - dle PD a PBŘ</t>
  </si>
  <si>
    <t>"výpočet množství - dle info projektanta" 61,800</t>
  </si>
  <si>
    <t>27</t>
  </si>
  <si>
    <t>63151533</t>
  </si>
  <si>
    <t>deska tepelně izolační minerální kontaktních fasád kolmé vlákno λ=0,040-0,041 tl 160mm</t>
  </si>
  <si>
    <t>1594199735</t>
  </si>
  <si>
    <t>61,8*1,05 'Přepočtené koeficientem množství</t>
  </si>
  <si>
    <t>28</t>
  </si>
  <si>
    <t>622211041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</si>
  <si>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160 do 200 mm</t>
  </si>
  <si>
    <t>-223294694</t>
  </si>
  <si>
    <t>https://podminky.urs.cz/item/CS_URS_2024_02/622211041</t>
  </si>
  <si>
    <t>EPS70F tl.180 mm z úrovně +3,525 do úrovně římsy +6,925</t>
  </si>
  <si>
    <t>"SV pohled" 21,70*3,40</t>
  </si>
  <si>
    <t>"JZ pohled" 21,70*3,40</t>
  </si>
  <si>
    <t>"SZ pohled" 13,10*3,35+13,50*(0,20+1,75*1/2)</t>
  </si>
  <si>
    <t>"JV pohled" 13,10*3,35+13,50*(0,20+1,75*1/2)</t>
  </si>
  <si>
    <t>-(1,74*1,57*13+1,14*1,17+1,19*2,42*2+3,22*1,57+0,54*0,87*3+0,54*0,57)</t>
  </si>
  <si>
    <t>-(1,74*2,42+0,70*1,00)</t>
  </si>
  <si>
    <t>29</t>
  </si>
  <si>
    <t>28375953</t>
  </si>
  <si>
    <t>EPS 70F - 180mm, λD = 0,039 (W·m-1·K-1),1000x500x180mm, fasádní desky pro kontaktní zateplovací systémy ETICS a další konstrukce s běžnými požadavky na zatížení. Trvalá zatížitelnost v tlaku max. 1200kg/m2 při def. &lt; 2%.</t>
  </si>
  <si>
    <t>910519852</t>
  </si>
  <si>
    <t>210,066*1,05 'Přepočtené koeficientem množství</t>
  </si>
  <si>
    <t>30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</si>
  <si>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</si>
  <si>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</si>
  <si>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-1818360245</t>
  </si>
  <si>
    <t>https://podminky.urs.cz/item/CS_URS_2024_02/622251101</t>
  </si>
  <si>
    <t>148,961+210,066</t>
  </si>
  <si>
    <t>31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</si>
  <si>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</si>
  <si>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</si>
  <si>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-1169334553</t>
  </si>
  <si>
    <t>https://podminky.urs.cz/item/CS_URS_2024_02/622212001</t>
  </si>
  <si>
    <t>EPS70F tl.4,0 cm</t>
  </si>
  <si>
    <t>(1,80+1,60*2)*13+1,20*3+(0,60+0,90*2)*3+(1,25+2,45*2)*2+3,28+1,60*2+1,80+2,45*2</t>
  </si>
  <si>
    <t>XPS tl.4,0 cm</t>
  </si>
  <si>
    <t>(2,00+1,50*2)*2+1,20*3+(1,20+0,90*2)*7+0,60+0,90*2+1,20+2,40*2</t>
  </si>
  <si>
    <t>"vrata" 2,40*3</t>
  </si>
  <si>
    <t>32</t>
  </si>
  <si>
    <t>28375932</t>
  </si>
  <si>
    <t>deska EPS 70 fasádní λ=0,039 tl 40mm</t>
  </si>
  <si>
    <t>-2024998444</t>
  </si>
  <si>
    <t>101,28*0,22 'Přepočtené koeficientem množství</t>
  </si>
  <si>
    <t>33</t>
  </si>
  <si>
    <t>28376416</t>
  </si>
  <si>
    <t>deska XPS hrana polodrážková a hladký povrch 300kPA λ=0,035 tl 40mm</t>
  </si>
  <si>
    <t>1805604922</t>
  </si>
  <si>
    <t>50,2*0,22 'Přepočtené koeficientem množství</t>
  </si>
  <si>
    <t>34</t>
  </si>
  <si>
    <t>622212051</t>
  </si>
  <si>
    <t>Montáž kontaktního zateplení vnějšího ostění, nadpraží nebo parapetu lepením z polystyrenových desek (dodávka ve specifikaci) hloubky špalet přes 200 do 400 mm, tloušťky desek do 40 mm</t>
  </si>
  <si>
    <t>-1927734714</t>
  </si>
  <si>
    <t>https://podminky.urs.cz/item/CS_URS_2024_02/622212051</t>
  </si>
  <si>
    <t>XPS tl.4,0 cm - parapety š.cca 280 mm</t>
  </si>
  <si>
    <t>1,80*13+1,20+0,60*3+1,25*2+3,28</t>
  </si>
  <si>
    <t>XPS tl.4,0 cm - paraptey š.cca 300 mm</t>
  </si>
  <si>
    <t>2,00*2+1,20*9+0,60</t>
  </si>
  <si>
    <t>35</t>
  </si>
  <si>
    <t>105391382</t>
  </si>
  <si>
    <t>47,58*0,33 'Přepočtené koeficientem množství</t>
  </si>
  <si>
    <t>36</t>
  </si>
  <si>
    <t>622252001</t>
  </si>
  <si>
    <t>Montáž profilů kontaktního zateplení zakládacích soklových připevněných hmoždinkami</t>
  </si>
  <si>
    <t>597812562</t>
  </si>
  <si>
    <t>https://podminky.urs.cz/item/CS_URS_2024_02/622252001</t>
  </si>
  <si>
    <t>(21,65+13,05)*2-(2,40+1,20)</t>
  </si>
  <si>
    <t>37</t>
  </si>
  <si>
    <t>59051638</t>
  </si>
  <si>
    <t>profil zakládací Al tl 1,0mm s okapnicí pro izolant tl 160mm</t>
  </si>
  <si>
    <t>2104941707</t>
  </si>
  <si>
    <t>65,8*1,05 'Přepočtené koeficientem množství</t>
  </si>
  <si>
    <t>38</t>
  </si>
  <si>
    <t>622252002</t>
  </si>
  <si>
    <t>Montáž profilů kontaktního zateplení ostatních stěnových, dilatačních apod. lepených do tmelu</t>
  </si>
  <si>
    <t>526267859</t>
  </si>
  <si>
    <t>https://podminky.urs.cz/item/CS_URS_2024_02/622252002</t>
  </si>
  <si>
    <t>"nadpraží oken, římsa, markýza" 2,00*2+1,20*10+0,60*4+1,80*13+1,25*2+3,28+1,20+1,80+2,40+21,30*2+7,60+1,05*2</t>
  </si>
  <si>
    <t>"rohy budovy" 6,975+5,075+4,630+4,925+0,15*2+0,25*4</t>
  </si>
  <si>
    <t>"ostění oken a vstupů" (1,50*2+1,20*3+0,90*11+1,60*13+2,45*2+1,60+2,40+2,45+2,40)*2</t>
  </si>
  <si>
    <t>"parapety" 2,00*2+1,20*10+0,60*4+1,80*13+1,25*2+3,28</t>
  </si>
  <si>
    <t>39</t>
  </si>
  <si>
    <t>59051510</t>
  </si>
  <si>
    <t>profil napojovací nadokenní PVC s okapnicí s výztužnou tkaninou</t>
  </si>
  <si>
    <t>-1807595888</t>
  </si>
  <si>
    <t>105,28*1,05 'Přepočtené koeficientem množství</t>
  </si>
  <si>
    <t>40</t>
  </si>
  <si>
    <t>63127416</t>
  </si>
  <si>
    <t>profil rohový PVC s výztužnou tkaninou š 100/100mm</t>
  </si>
  <si>
    <t>-1614858359</t>
  </si>
  <si>
    <t>102,1*1,05 'Přepočtené koeficientem množství</t>
  </si>
  <si>
    <t>41</t>
  </si>
  <si>
    <t>63127464</t>
  </si>
  <si>
    <t>profil rohový Al s výztužnou tkaninou š 100/100mm</t>
  </si>
  <si>
    <t>-125144617</t>
  </si>
  <si>
    <t>22,905*1,05 'Přepočtené koeficientem množství</t>
  </si>
  <si>
    <t>42</t>
  </si>
  <si>
    <t>59051512</t>
  </si>
  <si>
    <t>profil napojovací parapetní PVC s okapnicí a výztužnou tkaninou</t>
  </si>
  <si>
    <t>-2127953807</t>
  </si>
  <si>
    <t>47,58*1,05 'Přepočtené koeficientem množství</t>
  </si>
  <si>
    <t>43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</si>
  <si>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</si>
  <si>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</si>
  <si>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1957388561</t>
  </si>
  <si>
    <t>https://podminky.urs.cz/item/CS_URS_2024_02/622143004</t>
  </si>
  <si>
    <t>vnější APU lišty</t>
  </si>
  <si>
    <t>(2,00+1,50*2)*2+1,20*3*3+(1,20+0,90*2)*7+(0,60+0,90*2)*4</t>
  </si>
  <si>
    <t>(1,80+1,60*2)*13+(1,25+2,45*2)*2+3,28+1,60*2</t>
  </si>
  <si>
    <t>1,20+2,40*2+1,80+2,45*2+2,40*3</t>
  </si>
  <si>
    <t>vnitřní APU lišty</t>
  </si>
  <si>
    <t>44</t>
  </si>
  <si>
    <t>59051476</t>
  </si>
  <si>
    <t>profil napojovací okenní PVC s výztužnou tkaninou 9mm</t>
  </si>
  <si>
    <t>118833826</t>
  </si>
  <si>
    <t>310,16*1,05 'Přepočtené koeficientem množství</t>
  </si>
  <si>
    <t>45</t>
  </si>
  <si>
    <t>622511112</t>
  </si>
  <si>
    <t>Omítka tenkovrstvá akrylátová vnějších ploch probarvená bez penetrace mozaiková střednězrnná stěn</t>
  </si>
  <si>
    <t>955770188</t>
  </si>
  <si>
    <t>https://podminky.urs.cz/item/CS_URS_2024_02/622511112</t>
  </si>
  <si>
    <t>0,31*((1,94+1,47*2)*2+(1,14+1,17*2)*2+(1,14+0,87*2)*7+0,54+0,57*2)</t>
  </si>
  <si>
    <t>0,31*(1,14+2,37*2)+0,51*(2,34+2,37*2)</t>
  </si>
  <si>
    <t>46</t>
  </si>
  <si>
    <t>622151021</t>
  </si>
  <si>
    <t>Penetrační nátěr vnějších pastovitých tenkovrstvých omítek mozaikových akrylátový stěn</t>
  </si>
  <si>
    <t>1289330303</t>
  </si>
  <si>
    <t>https://podminky.urs.cz/item/CS_URS_2024_02/622151021</t>
  </si>
  <si>
    <t>47</t>
  </si>
  <si>
    <t>801696628</t>
  </si>
  <si>
    <t>0,33*((1,74+1,57*2)*13+1,14+1,17*2+(1,19+2,42*2)*2+3,22+1,57*2+(0,54+0,87*2)*3+0,54+0,57*2)</t>
  </si>
  <si>
    <t>0,33*(1,74+2,42*2)+0,20*(0,70+1,00*2)</t>
  </si>
  <si>
    <t>48</t>
  </si>
  <si>
    <t>1078570610</t>
  </si>
  <si>
    <t>49</t>
  </si>
  <si>
    <t>629991011</t>
  </si>
  <si>
    <t>Zakrytí vnějších ploch před znečištěním včetně pozdějšího odkrytí výplní otvorů a svislých ploch fólií přilepenou lepící páskou</t>
  </si>
  <si>
    <t>1845223669</t>
  </si>
  <si>
    <t>https://podminky.urs.cz/item/CS_URS_2024_02/629991011</t>
  </si>
  <si>
    <t>výplně otvorů</t>
  </si>
  <si>
    <t>2,00*1,50*2+1,20*1,20*3+1,20*0,90*7+0,60*0,90*4+1,80*1,60*13+1,25*2,45*2+3,28*1,60</t>
  </si>
  <si>
    <t>1,20*2,40+1,80*2,45+2,40*2,40</t>
  </si>
  <si>
    <t>vnější parapety</t>
  </si>
  <si>
    <t>"1.N.P." (1,25*7+1,25*2+2,05*2+0,65*2)*0,45</t>
  </si>
  <si>
    <t>"2.N.P." (1,85*13+3,33*1+1,30*2+1,25*1+0,65*3)*0,45</t>
  </si>
  <si>
    <t>50</t>
  </si>
  <si>
    <t>629999011</t>
  </si>
  <si>
    <t>Příplatky k cenám úprav vnějších povrchů za zvýšenou pracnost při provádění styku dvou barev nebo struktur na fasádě</t>
  </si>
  <si>
    <t>-1199599955</t>
  </si>
  <si>
    <t>https://podminky.urs.cz/item/CS_URS_2024_02/629999011</t>
  </si>
  <si>
    <t>(21,65+13,05)*2-(2,40+1,20)+0,50*2*2</t>
  </si>
  <si>
    <t>63</t>
  </si>
  <si>
    <t>Podlahy a podlahové konstrukce</t>
  </si>
  <si>
    <t>51</t>
  </si>
  <si>
    <t>631312141</t>
  </si>
  <si>
    <t>Doplnění dosavadních mazanin prostým betonem s dodáním hmot, bez potěru, plochy jednotlivě rýh v dosavadních mazaninách</t>
  </si>
  <si>
    <t>m3</t>
  </si>
  <si>
    <t>-2114328431</t>
  </si>
  <si>
    <t>https://podminky.urs.cz/item/CS_URS_2024_02/631312141</t>
  </si>
  <si>
    <t>vjezd do garáže</t>
  </si>
  <si>
    <t>"podkladní betonová mazanina" (2,40*0,45+2,50*0,20)*0,10</t>
  </si>
  <si>
    <t>"vrchní vrstva podlahy" 2,50*0,20*0,10</t>
  </si>
  <si>
    <t>52</t>
  </si>
  <si>
    <t>631319173</t>
  </si>
  <si>
    <t>Příplatek k cenám mazanin za stržení povrchu spodní vrstvy mazaniny latí před vložením výztuže nebo pletiva pro tl. obou vrstev mazaniny přes 80 do 120 mm</t>
  </si>
  <si>
    <t>1462013990</t>
  </si>
  <si>
    <t>https://podminky.urs.cz/item/CS_URS_2024_02/631319173</t>
  </si>
  <si>
    <t>"2 × Kari síť 100×100 d=8 mm" (2,40*0,45+2,50*0,20)*0,10*2</t>
  </si>
  <si>
    <t>53</t>
  </si>
  <si>
    <t>631362021</t>
  </si>
  <si>
    <t>Výztuž mazanin ze svařovaných sítí z drátů typu KARI</t>
  </si>
  <si>
    <t>t</t>
  </si>
  <si>
    <t>436231876</t>
  </si>
  <si>
    <t>https://podminky.urs.cz/item/CS_URS_2024_02/631362021</t>
  </si>
  <si>
    <t>"2×Kari síť 100×100 d=8 mm" (2,40*0,45+2,50*0,20)*2*7,99*1,31*0,001</t>
  </si>
  <si>
    <t>54</t>
  </si>
  <si>
    <t>632902221</t>
  </si>
  <si>
    <t>Příprava zatvrdlého povrchu betonových mazanin pro cementový potěr spojovacím (adhezním) můstkem</t>
  </si>
  <si>
    <t>321692535</t>
  </si>
  <si>
    <t>https://podminky.urs.cz/item/CS_URS_2024_02/632902221</t>
  </si>
  <si>
    <t>"garáž - č.m.: 104" 3,35*5,56+2,90*0,45+3,35*5,79</t>
  </si>
  <si>
    <t>55</t>
  </si>
  <si>
    <t>631311115</t>
  </si>
  <si>
    <t>Mazanina z betonu prostého bez zvýšených nároků na prostředí tl. přes 50 do 80 mm tř. C 20/25</t>
  </si>
  <si>
    <t>29937666</t>
  </si>
  <si>
    <t>https://podminky.urs.cz/item/CS_URS_2024_02/631311115</t>
  </si>
  <si>
    <t>"garáž - č.m.: 104" (3,35*5,56+2,90*0,45+3,35*5,79)*0,03</t>
  </si>
  <si>
    <t>56</t>
  </si>
  <si>
    <t>631319236</t>
  </si>
  <si>
    <t>Příplatek k cenám betonových mazanin za vyztužení skleněnými vlákny objemové vyztužení 10 kg/m3</t>
  </si>
  <si>
    <t>1518569065</t>
  </si>
  <si>
    <t>https://podminky.urs.cz/item/CS_URS_2024_02/631319236</t>
  </si>
  <si>
    <t>64</t>
  </si>
  <si>
    <t>Osazování výplní otvorů</t>
  </si>
  <si>
    <t>57</t>
  </si>
  <si>
    <t>644941112</t>
  </si>
  <si>
    <t>Montáž průvětrníků nebo mřížek odvětrávacích velikosti přes 150 x 200 do 300 x 300 mm</t>
  </si>
  <si>
    <t>kus</t>
  </si>
  <si>
    <t>337505529</t>
  </si>
  <si>
    <t>https://podminky.urs.cz/item/CS_URS_2024_02/644941112</t>
  </si>
  <si>
    <t>"odkaz 32 na v.č.: 20" 1</t>
  </si>
  <si>
    <t>58</t>
  </si>
  <si>
    <t>55341425</t>
  </si>
  <si>
    <t>mřížka větrací nerezová se síťovinou 200x250 mm</t>
  </si>
  <si>
    <t>-2072412558</t>
  </si>
  <si>
    <t>59</t>
  </si>
  <si>
    <t>644941121</t>
  </si>
  <si>
    <t>Montáž průvětrníků nebo mřížek odvětrávacích montáž průchodky (trubky) se zhotovením otvoru v tepelné izolaci</t>
  </si>
  <si>
    <t>1627469124</t>
  </si>
  <si>
    <t>https://podminky.urs.cz/item/CS_URS_2024_02/644941121</t>
  </si>
  <si>
    <t>60</t>
  </si>
  <si>
    <t>28611135</t>
  </si>
  <si>
    <t>trubka kanalizační PVC DN 200x500mm SN4</t>
  </si>
  <si>
    <t>1757294150</t>
  </si>
  <si>
    <t>Ostatní konstrukce a práce, bourání</t>
  </si>
  <si>
    <t>94</t>
  </si>
  <si>
    <t>Lešení a stavební výtahy</t>
  </si>
  <si>
    <t>941111120</t>
  </si>
  <si>
    <t>Montáž, příplatek za každý další den použití, demontáž - lešení řadové rámové lehké s provozním zatížením tř.3 do 200 kg/m2 šířky tř.SW06 přes 0,6 do 0,9 m, výšky do 25 m; ( dobu použití vyjádří dodavatel v jednotkové ceně cenové nabídky )</t>
  </si>
  <si>
    <t>444926818</t>
  </si>
  <si>
    <t>"SV pohled" (21,30+1,00*2)*6,365</t>
  </si>
  <si>
    <t>"SZ pohled" (12,70+1,00*3)*7,115</t>
  </si>
  <si>
    <t>"JZ pohled" (12,70+1,00)*(4,315+4,02)*1/2</t>
  </si>
  <si>
    <t>"JV pohled" (12,70+1,00*2)*(5,265+4,82)*1/2</t>
  </si>
  <si>
    <t>944511110</t>
  </si>
  <si>
    <t>Montáž ochranné sítě zavěšené na konstrukci lešení z textilie z umělých vláken; demontáž lešení; příplatek za použití ( dobu použití vyjádří dodavatel v jednotkové ceně cenové nabídky )</t>
  </si>
  <si>
    <t>971245988</t>
  </si>
  <si>
    <t>949101111</t>
  </si>
  <si>
    <t>Lešení pomocné pracovní pro objekty pozemních staveb pro zatížení do 150 kg/m2, o výšce lešeňové podlahy do 1,9 m</t>
  </si>
  <si>
    <t>-1148786530</t>
  </si>
  <si>
    <t>https://podminky.urs.cz/item/CS_URS_2024_02/949101111</t>
  </si>
  <si>
    <t>1.N.P. - výměna výplní otvorů</t>
  </si>
  <si>
    <t>(1,75+3,10+4,85+1,65+4,50+4,35+3,78+5,97+1,75+2,19)*2,00</t>
  </si>
  <si>
    <t>"č.m.: 104" 3,35*(5,56+5,79)</t>
  </si>
  <si>
    <t>2.N.P</t>
  </si>
  <si>
    <t>přetmelení a přebroušení, výmalba - podhled SDK</t>
  </si>
  <si>
    <t>(10,05+2,75+2,95+4,05)*5,70+17,12*1,78+3,00*5,60+(2,00+1,00+1,30+1,10+2,50*2+2,95+3,00)*3,67</t>
  </si>
  <si>
    <t>95</t>
  </si>
  <si>
    <t>Různé dokončovací konstrukce a práce pozemních staveb</t>
  </si>
  <si>
    <t>952901111</t>
  </si>
  <si>
    <t>Vyčištění budov nebo objektů před předáním do užívání budov bytové nebo občanské výstavby, světlé výšky podlaží do 4 m</t>
  </si>
  <si>
    <t>-2092557504</t>
  </si>
  <si>
    <t>https://podminky.urs.cz/item/CS_URS_2024_02/952901111</t>
  </si>
  <si>
    <t>"1.N.P." 21,30*12,70*1/2</t>
  </si>
  <si>
    <t>"2.N.P" 21,30*12,70</t>
  </si>
  <si>
    <t>65</t>
  </si>
  <si>
    <t>619996117</t>
  </si>
  <si>
    <t>Ochrana stavebních konstrukcí a samostatných prvků včetně pozdějšího odstranění obedněním z OSB desek podlahy</t>
  </si>
  <si>
    <t>522580874</t>
  </si>
  <si>
    <t>https://podminky.urs.cz/item/CS_URS_2024_02/619996117</t>
  </si>
  <si>
    <t>"stávající vstupní schodiště" 2,10*(0,30+0,20)*9+2,10*1,25</t>
  </si>
  <si>
    <t>"prostory s podlahou z PVC" (2,00+2,50*2+2,95+3,00)*3,67+3,00*5,60+(2,75+10,05)*5,70</t>
  </si>
  <si>
    <t>66</t>
  </si>
  <si>
    <t>952905212</t>
  </si>
  <si>
    <t>Čištění objektů - mechanické čištění podlah</t>
  </si>
  <si>
    <t>331005489</t>
  </si>
  <si>
    <t>https://podminky.urs.cz/item/CS_URS_2024_02/952905212</t>
  </si>
  <si>
    <t>96</t>
  </si>
  <si>
    <t>Bourání konstrukcí</t>
  </si>
  <si>
    <t>67</t>
  </si>
  <si>
    <t>764001821</t>
  </si>
  <si>
    <t>Demontáž klempířských konstrukcí krytiny ze svitků nebo tabulí do suti</t>
  </si>
  <si>
    <t>-2020494927</t>
  </si>
  <si>
    <t>https://podminky.urs.cz/item/CS_URS_2024_02/764001821</t>
  </si>
  <si>
    <t>"skladba S 2 - sklon 7°" (7,55+0,10*2)*(1,00+0,15+0,10)*1/0,992*1,025</t>
  </si>
  <si>
    <t>68</t>
  </si>
  <si>
    <t>764001831</t>
  </si>
  <si>
    <t>Demontáž klempířských konstrukcí krytiny z taškových tabulí do suti</t>
  </si>
  <si>
    <t>-129776773</t>
  </si>
  <si>
    <t>https://podminky.urs.cz/item/CS_URS_2024_02/764001831</t>
  </si>
  <si>
    <t>"skladba S 1 - sklon 14°" 21,30*13,10*1/0,970*1,025</t>
  </si>
  <si>
    <t>69</t>
  </si>
  <si>
    <t>764001861</t>
  </si>
  <si>
    <t>Demontáž klempířských konstrukcí oplechování hřebene z hřebenáčů do suti</t>
  </si>
  <si>
    <t>866431862</t>
  </si>
  <si>
    <t>https://podminky.urs.cz/item/CS_URS_2024_02/764001861</t>
  </si>
  <si>
    <t>70</t>
  </si>
  <si>
    <t>764002801</t>
  </si>
  <si>
    <t>Demontáž klempířských konstrukcí závětrné lišty do suti</t>
  </si>
  <si>
    <t>1692336067</t>
  </si>
  <si>
    <t>https://podminky.urs.cz/item/CS_URS_2024_02/764002801</t>
  </si>
  <si>
    <t>7,00*2*2+1,10*2</t>
  </si>
  <si>
    <t>71</t>
  </si>
  <si>
    <t>764002812</t>
  </si>
  <si>
    <t>Demontáž klempířských konstrukcí okapového plechu do suti, v krytině skládané</t>
  </si>
  <si>
    <t>-138504274</t>
  </si>
  <si>
    <t>https://podminky.urs.cz/item/CS_URS_2024_02/764002812</t>
  </si>
  <si>
    <t>"okapnice z mezistřešního prostoru" 21,30*2</t>
  </si>
  <si>
    <t>72</t>
  </si>
  <si>
    <t>764002851</t>
  </si>
  <si>
    <t>Demontáž klempířských konstrukcí oplechování parapetů do suti</t>
  </si>
  <si>
    <t>1514917455</t>
  </si>
  <si>
    <t>https://podminky.urs.cz/item/CS_URS_2024_02/764002851</t>
  </si>
  <si>
    <t>0,65*4+1,25*2+1,25*7+2,05*2+1,25*1+1,85*1+1,30*2+1,85*12+3,35*1+0,65*1</t>
  </si>
  <si>
    <t>73</t>
  </si>
  <si>
    <t>764002881</t>
  </si>
  <si>
    <t>Demontáž klempířských konstrukcí lemování střešních prostupů do suti</t>
  </si>
  <si>
    <t>925084096</t>
  </si>
  <si>
    <t>https://podminky.urs.cz/item/CS_URS_2024_02/764002881</t>
  </si>
  <si>
    <t>"komín" (1,00+0,90+0,40*2)*2*0,40</t>
  </si>
  <si>
    <t>74</t>
  </si>
  <si>
    <t>764003801</t>
  </si>
  <si>
    <t>Demontáž klempířských konstrukcí lemování trub, konzol, držáků, ventilačních nástavců a ostatních kusových prvků do suti</t>
  </si>
  <si>
    <t>1786446850</t>
  </si>
  <si>
    <t>https://podminky.urs.cz/item/CS_URS_2024_02/764003801</t>
  </si>
  <si>
    <t>"ZTI větrací hlavice" 2</t>
  </si>
  <si>
    <t>75</t>
  </si>
  <si>
    <t>764004801</t>
  </si>
  <si>
    <t>Demontáž klempířských konstrukcí žlabu podokapního do suti</t>
  </si>
  <si>
    <t>99031642</t>
  </si>
  <si>
    <t>https://podminky.urs.cz/item/CS_URS_2024_02/764004801</t>
  </si>
  <si>
    <t>21,30*2+7,55</t>
  </si>
  <si>
    <t>76</t>
  </si>
  <si>
    <t>764004861</t>
  </si>
  <si>
    <t>Demontáž klempířských konstrukcí svodu do suti</t>
  </si>
  <si>
    <t>1808345301</t>
  </si>
  <si>
    <t>https://podminky.urs.cz/item/CS_URS_2024_02/764004861</t>
  </si>
  <si>
    <t>7,50+5,00+1,50</t>
  </si>
  <si>
    <t>77</t>
  </si>
  <si>
    <t>765191901</t>
  </si>
  <si>
    <t>Demontáž pojistné hydroizolační fólie kladené ve sklonu do 30°</t>
  </si>
  <si>
    <t>-496146664</t>
  </si>
  <si>
    <t>https://podminky.urs.cz/item/CS_URS_2024_02/765191901</t>
  </si>
  <si>
    <t>78</t>
  </si>
  <si>
    <t>765192811</t>
  </si>
  <si>
    <t>Demontáž střešního výlezu jakékoliv plochy</t>
  </si>
  <si>
    <t>-357155932</t>
  </si>
  <si>
    <t>https://podminky.urs.cz/item/CS_URS_2024_02/765192811</t>
  </si>
  <si>
    <t>79</t>
  </si>
  <si>
    <t>762342812</t>
  </si>
  <si>
    <t>Demontáž bednění a laťování laťování střech sklonu do 60° se všemi nadstřešními konstrukcemi, z latí průřezové plochy do 25 cm2 při osové vzdálenosti přes 0,22 do 0,50 m</t>
  </si>
  <si>
    <t>1171217288</t>
  </si>
  <si>
    <t>https://podminky.urs.cz/item/CS_URS_2024_02/762342812</t>
  </si>
  <si>
    <t>80</t>
  </si>
  <si>
    <t>762342813</t>
  </si>
  <si>
    <t>Demontáž bednění a laťování laťování střech sklonu do 60° se všemi nadstřešními konstrukcemi, z latí průřezové plochy do 25 cm2 při osové vzdálenosti přes 0,50 m ( kontralatě )</t>
  </si>
  <si>
    <t>78922638</t>
  </si>
  <si>
    <t>https://podminky.urs.cz/item/CS_URS_2024_02/762342813</t>
  </si>
  <si>
    <t>81</t>
  </si>
  <si>
    <t>762341811</t>
  </si>
  <si>
    <t>Demontáž bednění a laťování bednění střech rovných, obloukových, sklonu do 60° se všemi nadstřešními konstrukcemi z prken hrubých, hoblovaných tl. do 32 mm</t>
  </si>
  <si>
    <t>1094478950</t>
  </si>
  <si>
    <t>https://podminky.urs.cz/item/CS_URS_2024_02/762341811</t>
  </si>
  <si>
    <t>výměna bednění z 50%</t>
  </si>
  <si>
    <t>"skladba S 1 - sklon 14°" 21,30*13,10*1/0,970*1,025*1/2</t>
  </si>
  <si>
    <t>82</t>
  </si>
  <si>
    <t>766691811</t>
  </si>
  <si>
    <t>Demontáž parapetních desek šířky do 300 mm</t>
  </si>
  <si>
    <t>765920332</t>
  </si>
  <si>
    <t>https://podminky.urs.cz/item/CS_URS_2024_02/766691811</t>
  </si>
  <si>
    <t>"1.N.P." 1,25*7+1,25*2+2,05*2+0,65*2</t>
  </si>
  <si>
    <t>"2.N.P." 1,85*13+3,33*1+1,30*2+1,25*1+0,65*3</t>
  </si>
  <si>
    <t>"půda" 0,65*1</t>
  </si>
  <si>
    <t>83</t>
  </si>
  <si>
    <t>766691812</t>
  </si>
  <si>
    <t>Demontáž parapetních desek šířky přes 300 mm</t>
  </si>
  <si>
    <t>-382197842</t>
  </si>
  <si>
    <t>https://podminky.urs.cz/item/CS_URS_2024_02/766691812</t>
  </si>
  <si>
    <t>"půda" 0,75*1</t>
  </si>
  <si>
    <t>84</t>
  </si>
  <si>
    <t>968082015</t>
  </si>
  <si>
    <t>Vybourání plastových rámů oken s křídly, dveřních zárubní, vrat rámu oken s křídly, plochy do 1 m2</t>
  </si>
  <si>
    <t>-1701836667</t>
  </si>
  <si>
    <t>https://podminky.urs.cz/item/CS_URS_2024_02/968082015</t>
  </si>
  <si>
    <t>0,60*0,90*4+0,60*0,60*1</t>
  </si>
  <si>
    <t>85</t>
  </si>
  <si>
    <t>968082016</t>
  </si>
  <si>
    <t>Vybourání plastových rámů oken s křídly, dveřních zárubní, vrat rámu oken s křídly, plochy přes 1 do 2 m2</t>
  </si>
  <si>
    <t>-1750191067</t>
  </si>
  <si>
    <t>https://podminky.urs.cz/item/CS_URS_2024_02/968082016</t>
  </si>
  <si>
    <t>1,20*1,20*3+1,20*0,90*7</t>
  </si>
  <si>
    <t>86</t>
  </si>
  <si>
    <t>968082017</t>
  </si>
  <si>
    <t>Vybourání plastových rámů oken s křídly, dveřních zárubní, vrat rámu oken s křídly, plochy přes 2 do 4 m2</t>
  </si>
  <si>
    <t>-1142323140</t>
  </si>
  <si>
    <t>https://podminky.urs.cz/item/CS_URS_2024_02/968082017</t>
  </si>
  <si>
    <t>1,80*1,60*13+1,25*2,45*2+2,00*1,50*2</t>
  </si>
  <si>
    <t>87</t>
  </si>
  <si>
    <t>968082018</t>
  </si>
  <si>
    <t>Vybourání plastových rámů oken s křídly, dveřních zárubní, vrat rámu oken s křídly, plochy přes 4 m2</t>
  </si>
  <si>
    <t>1017289642</t>
  </si>
  <si>
    <t>https://podminky.urs.cz/item/CS_URS_2024_02/968082018</t>
  </si>
  <si>
    <t>3,28*1,60</t>
  </si>
  <si>
    <t>88</t>
  </si>
  <si>
    <t>968072455</t>
  </si>
  <si>
    <t>Vybourání kovových rámů oken s křídly, dveřních zárubní, vrat, stěn, ostění nebo obkladů dveřních zárubní, plochy do 2 m2</t>
  </si>
  <si>
    <t>1482011146</t>
  </si>
  <si>
    <t>https://podminky.urs.cz/item/CS_URS_2024_02/968072455</t>
  </si>
  <si>
    <t>"půdní výlez" 0,70*1,00</t>
  </si>
  <si>
    <t>89</t>
  </si>
  <si>
    <t>968082022</t>
  </si>
  <si>
    <t>Vybourání plastových rámů oken s křídly, dveřních zárubní, vrat dveřních zárubní, plochy přes 2 do 4 m2</t>
  </si>
  <si>
    <t>983247309</t>
  </si>
  <si>
    <t>https://podminky.urs.cz/item/CS_URS_2024_02/968082022</t>
  </si>
  <si>
    <t>"vstup do 1.N.P." 1,20*2,40</t>
  </si>
  <si>
    <t>"vstup do 2.N.P." 1,80*2,45</t>
  </si>
  <si>
    <t>90</t>
  </si>
  <si>
    <t>968072559</t>
  </si>
  <si>
    <t>Vybourání kovových rámů oken s křídly, dveřních zárubní, vrat, stěn, ostění nebo obkladů vrat, mimo posuvných a skládacích, plochy přes 5 m2</t>
  </si>
  <si>
    <t>-192708245</t>
  </si>
  <si>
    <t>https://podminky.urs.cz/item/CS_URS_2024_02/968072559</t>
  </si>
  <si>
    <t>"garážová vrata" 2,20*2,30</t>
  </si>
  <si>
    <t>91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</si>
  <si>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</si>
  <si>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</si>
  <si>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-983625271</t>
  </si>
  <si>
    <t>https://podminky.urs.cz/item/CS_URS_2024_02/967031132</t>
  </si>
  <si>
    <t>úprava velikosti otvoru po vybourání zárubní</t>
  </si>
  <si>
    <t>0,45*((2,00+1,50)*2*2+1,20*4*2+(1,20+0,90)*2*7+(0,60+0,90)*2*1+1,20*2,40*2+2,40*3)</t>
  </si>
  <si>
    <t>0,55*((1,80+1,60)*2*13+(3,28+1,60)*2*1+(1,25+2,45)*2*2+1,20*4*1+(0,60+0,90)*2*3+1,80+2,45*2)</t>
  </si>
  <si>
    <t>krov</t>
  </si>
  <si>
    <t>0,55*(0,60*4*1+(0,70+1,00)*2*1)</t>
  </si>
  <si>
    <t>92</t>
  </si>
  <si>
    <t>781473810</t>
  </si>
  <si>
    <t>Demontáž obkladů z dlaždic keramických lepených</t>
  </si>
  <si>
    <t>-599954998</t>
  </si>
  <si>
    <t>https://podminky.urs.cz/item/CS_URS_2024_02/781473810</t>
  </si>
  <si>
    <t>"1.N.P. - ostění a parapety oken v sociálním zařízení" (1,20+0,90*2)*0,20*2</t>
  </si>
  <si>
    <t>"2.N.P. - ostění a parapety oken v sociálním zařízení" (0,60+0,55*2)*0,30*3</t>
  </si>
  <si>
    <t>93</t>
  </si>
  <si>
    <t>751398825</t>
  </si>
  <si>
    <t>Demontáž ostatních zařízení větrací mřížky stěnové, průřezu přes 0,200 m2</t>
  </si>
  <si>
    <t>1905333148</t>
  </si>
  <si>
    <t>https://podminky.urs.cz/item/CS_URS_2024_02/751398825</t>
  </si>
  <si>
    <t>"VZT 600×600" 2</t>
  </si>
  <si>
    <t>713110815</t>
  </si>
  <si>
    <t>Odstranění tepelné izolace stropů nebo podhledů z rohoží, pásů, dílců, desek, bloků volně kladených z vláknitých materiálů suchých, tloušťka izolace přes 200 mm</t>
  </si>
  <si>
    <t>388613901</t>
  </si>
  <si>
    <t>https://podminky.urs.cz/item/CS_URS_2024_02/713110815</t>
  </si>
  <si>
    <t>MV - celková tl.300 mm</t>
  </si>
  <si>
    <t>20,20*6,55*2</t>
  </si>
  <si>
    <t>919735112</t>
  </si>
  <si>
    <t>Řezání stávajícího živičného krytu nebo podkladu hloubky přes 50 do 100 mm</t>
  </si>
  <si>
    <t>-2028732288</t>
  </si>
  <si>
    <t>https://podminky.urs.cz/item/CS_URS_2024_02/919735112</t>
  </si>
  <si>
    <t>"u garážových vrat - ozn.13" 2,400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</si>
  <si>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</si>
  <si>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</si>
  <si>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-955582091</t>
  </si>
  <si>
    <t>https://podminky.urs.cz/item/CS_URS_2024_02/113107143</t>
  </si>
  <si>
    <t>"u garážových vrat - ozn.13" 2,40*0,45+2,50*0,20</t>
  </si>
  <si>
    <t>97</t>
  </si>
  <si>
    <t>919735123</t>
  </si>
  <si>
    <t>Řezání stávajícího betonového krytu nebo podkladu hloubky přes 100 do 150 mm</t>
  </si>
  <si>
    <t>-1525817121</t>
  </si>
  <si>
    <t>https://podminky.urs.cz/item/CS_URS_2024_02/919735123</t>
  </si>
  <si>
    <t>"u garážových vrat - ozn.14" 2,50+0,20</t>
  </si>
  <si>
    <t>98</t>
  </si>
  <si>
    <t>113107136</t>
  </si>
  <si>
    <t>Odstranění podkladů nebo krytů ručně s přemístěním hmot na skládku na vzdálenost do 3 m nebo s naložením na dopravní prostředek z betonu vyztuženého sítěmi, o tl. vrstvy přes 100 do 150 mm</t>
  </si>
  <si>
    <t>-1712939529</t>
  </si>
  <si>
    <t>https://podminky.urs.cz/item/CS_URS_2024_02/113107136</t>
  </si>
  <si>
    <t>"u garážových vrat - ozn.14" 2,50*0,20</t>
  </si>
  <si>
    <t>99</t>
  </si>
  <si>
    <t>113107121</t>
  </si>
  <si>
    <t>Odstranění podkladů nebo krytů ručně s přemístěním hmot na skládku na vzdálenost do 3 m nebo s naložením na dopravní prostředek z kameniva hrubého drceného, o tl. vrstvy do 100 mm</t>
  </si>
  <si>
    <t>852857360</t>
  </si>
  <si>
    <t>https://podminky.urs.cz/item/CS_URS_2024_02/113107121</t>
  </si>
  <si>
    <t>"u garážových vrat - ozn.13 a 14" 2,40*0,45+2,50*0,20</t>
  </si>
  <si>
    <t>100</t>
  </si>
  <si>
    <t>965046111</t>
  </si>
  <si>
    <t>Broušení stávajících betonových podlah úběr do 3 mm</t>
  </si>
  <si>
    <t>440787352</t>
  </si>
  <si>
    <t>https://podminky.urs.cz/item/CS_URS_2024_02/965046111</t>
  </si>
  <si>
    <t>101</t>
  </si>
  <si>
    <t>767661811</t>
  </si>
  <si>
    <t>Demontáž mříží pevných nebo otevíravých ( zábradlí )</t>
  </si>
  <si>
    <t>1507443237</t>
  </si>
  <si>
    <t>https://podminky.urs.cz/item/CS_URS_2024_02/767661811</t>
  </si>
  <si>
    <t>"zábradlí na francouzských oknech" 1,25*1,00*2</t>
  </si>
  <si>
    <t>102</t>
  </si>
  <si>
    <t>978015331</t>
  </si>
  <si>
    <t>Otlučení vápenných nebo vápenocementových omítek vnějších ploch s vyškrabáním spar a s očištěním zdiva stupně členitosti 1 a 2, v rozsahu přes 10 do 20 %</t>
  </si>
  <si>
    <t>-1606741352</t>
  </si>
  <si>
    <t>https://podminky.urs.cz/item/CS_URS_2024_02/978015331</t>
  </si>
  <si>
    <t>103</t>
  </si>
  <si>
    <t>767810811</t>
  </si>
  <si>
    <t>Demontáž větracích mřížek ocelových čtyřhranných neho kruhových</t>
  </si>
  <si>
    <t>-1823027968</t>
  </si>
  <si>
    <t>https://podminky.urs.cz/item/CS_URS_2024_02/767810811</t>
  </si>
  <si>
    <t>997</t>
  </si>
  <si>
    <t>Přesun sutě</t>
  </si>
  <si>
    <t>104</t>
  </si>
  <si>
    <t>997013152</t>
  </si>
  <si>
    <t>Vnitrostaveništní doprava suti a vybouraných hmot vodorovně do 50 m s naložením s omezením mechanizace pro budovy a haly výšky přes 6 do 9 m</t>
  </si>
  <si>
    <t>39453248</t>
  </si>
  <si>
    <t>https://podminky.urs.cz/item/CS_URS_2024_02/997013152</t>
  </si>
  <si>
    <t>105</t>
  </si>
  <si>
    <t>997013501</t>
  </si>
  <si>
    <t>Odvoz suti a vybouraných hmot na skládku nebo meziskládku se složením, na vzdálenost do 1 km</t>
  </si>
  <si>
    <t>10415211</t>
  </si>
  <si>
    <t>https://podminky.urs.cz/item/CS_URS_2024_02/997013501</t>
  </si>
  <si>
    <t>106</t>
  </si>
  <si>
    <t>997013509</t>
  </si>
  <si>
    <t>Odvoz suti a vybouraných hmot na skládku nebo meziskládku se složením, na vzdálenost Příplatek k ceně za každý další započatý 1 km přes 1 km ( vzdálenost skládky bude upřesněna )</t>
  </si>
  <si>
    <t>484741001</t>
  </si>
  <si>
    <t>https://podminky.urs.cz/item/CS_URS_2024_02/997013509</t>
  </si>
  <si>
    <t>37,134*9 'Přepočtené koeficientem množství</t>
  </si>
  <si>
    <t>107</t>
  </si>
  <si>
    <t>997013871</t>
  </si>
  <si>
    <t>Poplatek za uložení stavebního odpadu na recyklační skládce (skládkovné) směsného stavebního a demoličního zatříděného do Katalogu odpadů pod kódem 17 09 04</t>
  </si>
  <si>
    <t>603218037</t>
  </si>
  <si>
    <t>https://podminky.urs.cz/item/CS_URS_2024_02/997013871</t>
  </si>
  <si>
    <t>37,144-0,499</t>
  </si>
  <si>
    <t>108</t>
  </si>
  <si>
    <t>997013875</t>
  </si>
  <si>
    <t>Poplatek za uložení stavebního odpadu na recyklační skládce (skládkovné) asfaltového bez obsahu dehtu zatříděného do Katalogu odpadů pod kódem 17 03 02</t>
  </si>
  <si>
    <t>2144982986</t>
  </si>
  <si>
    <t>https://podminky.urs.cz/item/CS_URS_2024_02/997013875</t>
  </si>
  <si>
    <t>998</t>
  </si>
  <si>
    <t>Přesun hmot</t>
  </si>
  <si>
    <t>109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</si>
  <si>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</si>
  <si>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</si>
  <si>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-1188957039</t>
  </si>
  <si>
    <t>https://podminky.urs.cz/item/CS_URS_2024_02/998011009</t>
  </si>
  <si>
    <t>PSV</t>
  </si>
  <si>
    <t>Práce a dodávky PSV</t>
  </si>
  <si>
    <t>711</t>
  </si>
  <si>
    <t>Izolace proti vodě, vlhkosti a plynům</t>
  </si>
  <si>
    <t>110</t>
  </si>
  <si>
    <t>711111001</t>
  </si>
  <si>
    <t>Provedení izolace proti zemní vlhkosti natěradly a tmely za studena na ploše vodorovné V nátěrem penetračním</t>
  </si>
  <si>
    <t>CS ÚRS 2024 01</t>
  </si>
  <si>
    <t>1179318019</t>
  </si>
  <si>
    <t>https://podminky.urs.cz/item/CS_URS_2024_01/711111001</t>
  </si>
  <si>
    <t>doplnění izolace u garážových vrat</t>
  </si>
  <si>
    <t>2,40*0,45+2,50*0,20+(2,50+0,65)*2*0,20</t>
  </si>
  <si>
    <t>111</t>
  </si>
  <si>
    <t>11163150</t>
  </si>
  <si>
    <t>lak penetrační asfaltový</t>
  </si>
  <si>
    <t>1744526729</t>
  </si>
  <si>
    <t>2,84*0,0003 'Přepočtené koeficientem množství</t>
  </si>
  <si>
    <t>112</t>
  </si>
  <si>
    <t>711141559</t>
  </si>
  <si>
    <t>Provedení izolace proti zemní vlhkosti pásy přitavením NAIP na ploše vodorovné V</t>
  </si>
  <si>
    <t>-209841223</t>
  </si>
  <si>
    <t>https://podminky.urs.cz/item/CS_URS_2024_01/711141559</t>
  </si>
  <si>
    <t>113</t>
  </si>
  <si>
    <t>62853004</t>
  </si>
  <si>
    <t>pás asfaltový natavitelný modifikovaný SBS s vložkou ze skleněné tkaniny a spalitelnou PE fólií nebo jemnozrnným minerálním posypem na horním povrchu tl 4,0mm</t>
  </si>
  <si>
    <t>1228490618</t>
  </si>
  <si>
    <t>2,84*1,15 'Přepočtené koeficientem množství</t>
  </si>
  <si>
    <t>114</t>
  </si>
  <si>
    <t>711199095</t>
  </si>
  <si>
    <t>Příplatek k cenám provedení izolace proti zemní vlhkosti za plochu do 10 m2 natěradly za studena nebo za horka</t>
  </si>
  <si>
    <t>983235650</t>
  </si>
  <si>
    <t>https://podminky.urs.cz/item/CS_URS_2024_02/711199095</t>
  </si>
  <si>
    <t>115</t>
  </si>
  <si>
    <t>711199097</t>
  </si>
  <si>
    <t>Příplatek k cenám provedení izolace proti zemní vlhkosti za plochu do 10 m2 pásy přitavením NAIP nebo termoplasty</t>
  </si>
  <si>
    <t>-1972198221</t>
  </si>
  <si>
    <t>https://podminky.urs.cz/item/CS_URS_2024_02/711199097</t>
  </si>
  <si>
    <t>116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</si>
  <si>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</si>
  <si>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</si>
  <si>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1405821942</t>
  </si>
  <si>
    <t>https://podminky.urs.cz/item/CS_URS_2024_02/998711102</t>
  </si>
  <si>
    <t>713</t>
  </si>
  <si>
    <t>Izolace tepelné</t>
  </si>
  <si>
    <t>117</t>
  </si>
  <si>
    <t>713111111</t>
  </si>
  <si>
    <t>Montáž tepelné izolace stropů rohožemi, pásy, dílci, deskami, bloky (izolační materiál ve specifikaci) vrchem bez překrytí lepenkou kladenými volně</t>
  </si>
  <si>
    <t>-1995598157</t>
  </si>
  <si>
    <t>https://podminky.urs.cz/item/CS_URS_2024_02/713111111</t>
  </si>
  <si>
    <t>2 × MV tl.18 cm (celková tl.36 cm)</t>
  </si>
  <si>
    <t>20,40*12,70*2</t>
  </si>
  <si>
    <t>118</t>
  </si>
  <si>
    <t>63152106</t>
  </si>
  <si>
    <t>pás tepelně izolační univerzální λ=0,032-0,033 tl 180mm</t>
  </si>
  <si>
    <t>1910946335</t>
  </si>
  <si>
    <t>518,16*1,05 'Přepočtené koeficientem množství</t>
  </si>
  <si>
    <t>119</t>
  </si>
  <si>
    <t>713191133</t>
  </si>
  <si>
    <t>Montáž tepelné izolace stavebních konstrukcí - doplňky a konstrukční součásti podlah, stropů vrchem nebo střech překrytí fólií položenou volně s přelepením spojů</t>
  </si>
  <si>
    <t>-1766844100</t>
  </si>
  <si>
    <t>https://podminky.urs.cz/item/CS_URS_2024_02/713191133</t>
  </si>
  <si>
    <t>překrytí MV tl.36 cm difuzní folií</t>
  </si>
  <si>
    <t>20,40*12,70</t>
  </si>
  <si>
    <t>120</t>
  </si>
  <si>
    <t>28329030</t>
  </si>
  <si>
    <t>fólie kontaktní difuzně propustná pro doplňkovou hydroizolační vrstvu, monolitická třívrstvá PES/PP 150-160g/m2, integrovaná samolepící páska</t>
  </si>
  <si>
    <t>-529945746</t>
  </si>
  <si>
    <t>259,08*1,1655 'Přepočtené koeficientem množství</t>
  </si>
  <si>
    <t>121</t>
  </si>
  <si>
    <t>998713102</t>
  </si>
  <si>
    <t>Přesun hmot pro izolace tepelné stanovený z hmotnosti přesunovaného materiálu vodorovná dopravní vzdálenost do 50 m s užitím mechanizace v objektech výšky přes 6 m do 12 m</t>
  </si>
  <si>
    <t>-2049387921</t>
  </si>
  <si>
    <t>https://podminky.urs.cz/item/CS_URS_2024_02/998713102</t>
  </si>
  <si>
    <t>751</t>
  </si>
  <si>
    <t>Vzduchotechnika</t>
  </si>
  <si>
    <t>122</t>
  </si>
  <si>
    <t>751398053</t>
  </si>
  <si>
    <t>Montáž ostatních zařízení protidešťové žaluzie nebo žaluziové klapky na čtyřhranné potrubí, průřezu přes 0,300 do 0,450 m2</t>
  </si>
  <si>
    <t>1564733977</t>
  </si>
  <si>
    <t>https://podminky.urs.cz/item/CS_URS_2024_02/751398053</t>
  </si>
  <si>
    <t>123</t>
  </si>
  <si>
    <t>429 R_001</t>
  </si>
  <si>
    <t>žaluzie protidešťová s pevnými lamelami, nerez, rozměr 600×600 mm</t>
  </si>
  <si>
    <t>-570910093</t>
  </si>
  <si>
    <t>124</t>
  </si>
  <si>
    <t>998751101</t>
  </si>
  <si>
    <t>Přesun hmot pro vzduchotechniku stanovený z hmotnosti přesunovaného materiálu vodorovná dopravní vzdálenost do 100 m základní v objektech výšky do 12 m</t>
  </si>
  <si>
    <t>-938368719</t>
  </si>
  <si>
    <t>https://podminky.urs.cz/item/CS_URS_2024_02/998751101</t>
  </si>
  <si>
    <t>762</t>
  </si>
  <si>
    <t>Konstrukce tesařské</t>
  </si>
  <si>
    <t>125</t>
  </si>
  <si>
    <t>762341210</t>
  </si>
  <si>
    <t>Montáž bednění střech rovných a šikmých sklonu do 60° s vyřezáním otvorů z prken hrubých na sraz tl. do 32 mm</t>
  </si>
  <si>
    <t>-516551481</t>
  </si>
  <si>
    <t>https://podminky.urs.cz/item/CS_URS_2024_02/762341210</t>
  </si>
  <si>
    <t>nové bednění</t>
  </si>
  <si>
    <t>21,50*13,20*1/0,970*1,025</t>
  </si>
  <si>
    <t>126</t>
  </si>
  <si>
    <t>762342511</t>
  </si>
  <si>
    <t>Montáž laťování montáž kontralatí na podklad bez tepelné izolace</t>
  </si>
  <si>
    <t>-1706502428</t>
  </si>
  <si>
    <t>https://podminky.urs.cz/item/CS_URS_2024_02/762342511</t>
  </si>
  <si>
    <t>"kontralatě 60×60 mm" 7,00*2*21</t>
  </si>
  <si>
    <t>127</t>
  </si>
  <si>
    <t>762395000</t>
  </si>
  <si>
    <t>Spojovací prostředky krovů, bednění a laťování, nadstřešních konstrukcí svorníky, prkna, hřebíky, pásová ocel, vruty</t>
  </si>
  <si>
    <t>-424850616</t>
  </si>
  <si>
    <t>https://podminky.urs.cz/item/CS_URS_2024_02/762395000</t>
  </si>
  <si>
    <t>"prkna" (147,426+299,892)*0,025</t>
  </si>
  <si>
    <t>"kontralatě" 0,06*0,06*294,00</t>
  </si>
  <si>
    <t>128</t>
  </si>
  <si>
    <t>60511120</t>
  </si>
  <si>
    <t>řezivo stavební prkna prismovaná středová tl 25(32)mm dl 2-5m</t>
  </si>
  <si>
    <t>-1288948668</t>
  </si>
  <si>
    <t>11,183*1,1 'Přepočtené koeficientem množství</t>
  </si>
  <si>
    <t>129</t>
  </si>
  <si>
    <t>60514112</t>
  </si>
  <si>
    <t>řezivo jehličnaté lať surová dl 4m</t>
  </si>
  <si>
    <t>-481469835</t>
  </si>
  <si>
    <t>1,058*1,1 'Přepočtené koeficientem množství</t>
  </si>
  <si>
    <t>130</t>
  </si>
  <si>
    <t>762521108</t>
  </si>
  <si>
    <t>Položení podlah nehoblovaných na sraz z fošen hrubých</t>
  </si>
  <si>
    <t>-765671529</t>
  </si>
  <si>
    <t>https://podminky.urs.cz/item/CS_URS_2024_02/762521108</t>
  </si>
  <si>
    <t>"pochůzí lávka" 20,20*2,30</t>
  </si>
  <si>
    <t>131</t>
  </si>
  <si>
    <t>762595001</t>
  </si>
  <si>
    <t>Spojovací prostředky podlah a podkladových konstrukcí hřebíky, vruty</t>
  </si>
  <si>
    <t>1694332598</t>
  </si>
  <si>
    <t>https://podminky.urs.cz/item/CS_URS_2024_02/762595001</t>
  </si>
  <si>
    <t>132</t>
  </si>
  <si>
    <t>60511130</t>
  </si>
  <si>
    <t>řezivo stavební fošny prismované středové š 160-220mm dl 2-5m</t>
  </si>
  <si>
    <t>50343050</t>
  </si>
  <si>
    <t>2,323*1,1 'Přepočtené koeficientem množství</t>
  </si>
  <si>
    <t>133</t>
  </si>
  <si>
    <t>998762102</t>
  </si>
  <si>
    <t>Přesun hmot pro konstrukce tesařské stanovený z hmotnosti přesunovaného materiálu vodorovná dopravní vzdálenost do 50 m základní v objektech výšky přes 6 do 12 m</t>
  </si>
  <si>
    <t>1422881716</t>
  </si>
  <si>
    <t>https://podminky.urs.cz/item/CS_URS_2024_02/998762102</t>
  </si>
  <si>
    <t>763</t>
  </si>
  <si>
    <t>Konstrukce suché výstavby</t>
  </si>
  <si>
    <t>134</t>
  </si>
  <si>
    <t>763 R_001</t>
  </si>
  <si>
    <t>Podhled ze sádrokartonových desek - oprava ( přetmelení, přebroušení, penetrace</t>
  </si>
  <si>
    <t>1047698733</t>
  </si>
  <si>
    <t>135</t>
  </si>
  <si>
    <t>763734111</t>
  </si>
  <si>
    <t>Montáž střešní konstrukce z ostatních prvků, krokví, vaznic, ztužidel, zavětrování, průřezové plochy do 50 cm2</t>
  </si>
  <si>
    <t>-921500272</t>
  </si>
  <si>
    <t>https://podminky.urs.cz/item/CS_URS_2024_02/763734111</t>
  </si>
  <si>
    <t>prkna tl.3,0 cm kotvená do spodních pásnic vazníků (podrobná specifikace dle pozn.na v.č.: 22)</t>
  </si>
  <si>
    <t>12,70*21</t>
  </si>
  <si>
    <t>136</t>
  </si>
  <si>
    <t>998665098</t>
  </si>
  <si>
    <t>"prkna" 0,175*0,032*266,70</t>
  </si>
  <si>
    <t>137</t>
  </si>
  <si>
    <t>842847238</t>
  </si>
  <si>
    <t>1,494*1,1 'Přepočtené koeficientem množství</t>
  </si>
  <si>
    <t>138</t>
  </si>
  <si>
    <t>998763302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</si>
  <si>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</si>
  <si>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-1308678544</t>
  </si>
  <si>
    <t>https://podminky.urs.cz/item/CS_URS_2024_02/998763302</t>
  </si>
  <si>
    <t>764</t>
  </si>
  <si>
    <t>Konstrukce klempířské</t>
  </si>
  <si>
    <t>139</t>
  </si>
  <si>
    <t>764002414</t>
  </si>
  <si>
    <t>Montáž strukturované oddělovací rohože jakékoli rš</t>
  </si>
  <si>
    <t>1547145226</t>
  </si>
  <si>
    <t>https://podminky.urs.cz/item/CS_URS_2024_02/764002414</t>
  </si>
  <si>
    <t>"skladba S 1 - sklon 14°" 21,50*13,20*1/0,970*1,025</t>
  </si>
  <si>
    <t>"skladba S 2 - sklon 7°" 7,55*1,05</t>
  </si>
  <si>
    <t>140</t>
  </si>
  <si>
    <t>28329223</t>
  </si>
  <si>
    <t>fólie difuzně propustné s nakašírovanou strukturovanou rohoží pod hladkou plechovou krytinu</t>
  </si>
  <si>
    <t>-1232763864</t>
  </si>
  <si>
    <t>307,82*1,15 'Přepočtené koeficientem množství</t>
  </si>
  <si>
    <t>141</t>
  </si>
  <si>
    <t>764101151</t>
  </si>
  <si>
    <t>Montáž krytiny z plechu s úpravou u okapů, prostupů a výčnělků střechy rovné ze šablon, počet kusů do 4 ks/m2 do 30°</t>
  </si>
  <si>
    <t>-689083372</t>
  </si>
  <si>
    <t>https://podminky.urs.cz/item/CS_URS_2024_02/764101151</t>
  </si>
  <si>
    <t>142</t>
  </si>
  <si>
    <t>55345000</t>
  </si>
  <si>
    <t>šablona z Pz plechu s povrchovou úpravou do 4ks/m2 (SRP Click)</t>
  </si>
  <si>
    <t>131169732</t>
  </si>
  <si>
    <t>299,892*1,15 'Přepočtené koeficientem množství</t>
  </si>
  <si>
    <t>143</t>
  </si>
  <si>
    <t>764113121.1</t>
  </si>
  <si>
    <t>Krytina drážková sklonu střechy do 30° okapová hrana s větrací mřížkou jednoduchou</t>
  </si>
  <si>
    <t>-2078607722</t>
  </si>
  <si>
    <t>https://podminky.urs.cz/item/CS_URS_2024_02/764113121.1</t>
  </si>
  <si>
    <t>18,801+13,95*2+7,047+5,061*2</t>
  </si>
  <si>
    <t>144</t>
  </si>
  <si>
    <t>764111671</t>
  </si>
  <si>
    <t>Krytina ze svitků, ze šablon nebo taškových tabulí z pozinkovaného plechu s povrchovou úpravou s úpravou u okapů, prostupů a výčnělků desek železobetonových (vstupní stříška)</t>
  </si>
  <si>
    <t>-1814090066</t>
  </si>
  <si>
    <t>https://podminky.urs.cz/item/CS_URS_2024_02/764111671</t>
  </si>
  <si>
    <t>"skladba S 2" (7,60+0,10*2)*(1,00+0,10+0,15)</t>
  </si>
  <si>
    <t>145</t>
  </si>
  <si>
    <t>764211603</t>
  </si>
  <si>
    <t>Oplechování střešních prvků z pozinkovaného plechu s povrchovou úpravou hřebene větraného z hřebenáčů hranatých s větracím pásem rš 250 mm v krytině ze šablon</t>
  </si>
  <si>
    <t>854454043</t>
  </si>
  <si>
    <t>https://podminky.urs.cz/item/CS_URS_2024_02/764211603</t>
  </si>
  <si>
    <t>146</t>
  </si>
  <si>
    <t>764212634</t>
  </si>
  <si>
    <t>Oplechování střešních prvků z pozinkovaného plechu s povrchovou úpravou štítu závětrnou lištou rš 330 mm</t>
  </si>
  <si>
    <t>-1703656412</t>
  </si>
  <si>
    <t>https://podminky.urs.cz/item/CS_URS_2024_02/764212634</t>
  </si>
  <si>
    <t>147</t>
  </si>
  <si>
    <t>764212662</t>
  </si>
  <si>
    <t>Oplechování střešních prvků z pozinkovaného plechu s povrchovou úpravou okapu střechy rovné okapovým plechem rš 200 mm</t>
  </si>
  <si>
    <t>383767181</t>
  </si>
  <si>
    <t>https://podminky.urs.cz/item/CS_URS_2024_02/764212662</t>
  </si>
  <si>
    <t>okapnička pro odvod kondenzátu z mezistřešního prostoru</t>
  </si>
  <si>
    <t>21,30*2</t>
  </si>
  <si>
    <t>148</t>
  </si>
  <si>
    <t>764213456</t>
  </si>
  <si>
    <t>Oplechování střešních prvků z pozinkovaného plechu sněhový zachytávač průbežný dvoutrubkový</t>
  </si>
  <si>
    <t>-1709966274</t>
  </si>
  <si>
    <t>https://podminky.urs.cz/item/CS_URS_2024_02/764213456</t>
  </si>
  <si>
    <t>21,00*2</t>
  </si>
  <si>
    <t>149</t>
  </si>
  <si>
    <t>764216605</t>
  </si>
  <si>
    <t>Oplechování parapetů z pozinkovaného plechu s povrchovou úpravou rovných mechanicky kotvené, bez rohů rš do 400 mm</t>
  </si>
  <si>
    <t>116638339</t>
  </si>
  <si>
    <t>https://podminky.urs.cz/item/CS_URS_2024_02/764216605</t>
  </si>
  <si>
    <t>"ozn.50-59" 0,65*4+1,25*2+1,25*7+2,05*2+1,25*1+1,85*1+1,30*2+1,85*12+3,35*1+0,65*1</t>
  </si>
  <si>
    <t>150</t>
  </si>
  <si>
    <t>764314612</t>
  </si>
  <si>
    <t>Lemování prostupů z pozinkovaného plechu s povrchovou úpravou bez lišty, střech s krytinou skládanou nebo z plechu</t>
  </si>
  <si>
    <t>-1228367603</t>
  </si>
  <si>
    <t>https://podminky.urs.cz/item/CS_URS_2024_02/764314612</t>
  </si>
  <si>
    <t>"lemování komínu" 0,90*4*(2,00+0,40)</t>
  </si>
  <si>
    <t>151</t>
  </si>
  <si>
    <t>764325423</t>
  </si>
  <si>
    <t>Lemování trub, konzol, držáků a ostatních kusových prvků z hliníkového plechu střech s krytinou skládanou mimo prejzovou nebo z plechu, průměr přes 100 do 150 mm</t>
  </si>
  <si>
    <t>535072488</t>
  </si>
  <si>
    <t>https://podminky.urs.cz/item/CS_URS_2024_02/764325423</t>
  </si>
  <si>
    <t>"ZTI" 2</t>
  </si>
  <si>
    <t>152</t>
  </si>
  <si>
    <t>764325425</t>
  </si>
  <si>
    <t>Lemování trub, konzol, držáků a ostatních kusových prvků z hliníkového plechu střech s krytinou skládanou mimo prejzovou nebo z plechu, průměr přes 200 do 300 mm</t>
  </si>
  <si>
    <t>2093524591</t>
  </si>
  <si>
    <t>https://podminky.urs.cz/item/CS_URS_2024_02/764325425</t>
  </si>
  <si>
    <t>153</t>
  </si>
  <si>
    <t>764326441</t>
  </si>
  <si>
    <t>Ventilační turbína z hliníkového plechu s lemováním na střechách s krytinou skládanou mimo prejzovou nebo z plechu, průměru do 300 mm</t>
  </si>
  <si>
    <t>1155429528</t>
  </si>
  <si>
    <t>https://podminky.urs.cz/item/CS_URS_2024_02/764326441</t>
  </si>
  <si>
    <t>154</t>
  </si>
  <si>
    <t>764511602</t>
  </si>
  <si>
    <t>Žlab podokapní z pozinkovaného plechu s povrchovou úpravou včetně háků a čel půlkruhový rš 330 mm</t>
  </si>
  <si>
    <t>2147093162</t>
  </si>
  <si>
    <t>https://podminky.urs.cz/item/CS_URS_2024_02/764511602</t>
  </si>
  <si>
    <t>"ozn.302A" 7,80*1</t>
  </si>
  <si>
    <t>155</t>
  </si>
  <si>
    <t>764511603</t>
  </si>
  <si>
    <t>Žlab podokapní z pozinkovaného plechu s povrchovou úpravou včetně háků a čel půlkruhový rš 400 mm</t>
  </si>
  <si>
    <t>1665309414</t>
  </si>
  <si>
    <t>https://podminky.urs.cz/item/CS_URS_2024_02/764511603</t>
  </si>
  <si>
    <t>"ozn.301A" 22,00*2</t>
  </si>
  <si>
    <t>156</t>
  </si>
  <si>
    <t>764511643</t>
  </si>
  <si>
    <t>Žlab podokapní z pozinkovaného plechu s povrchovou úpravou kotlík oválný (trychtýřový), rš žlabu/průměr svodu 330/120 mm</t>
  </si>
  <si>
    <t>871379792</t>
  </si>
  <si>
    <t>https://podminky.urs.cz/item/CS_URS_2024_02/764511643</t>
  </si>
  <si>
    <t>157</t>
  </si>
  <si>
    <t>764511644</t>
  </si>
  <si>
    <t>Žlab podokapní z pozinkovaného plechu s povrchovou úpravou kotlík oválný (trychtýřový), rš žlabu/průměr svodu 400/120 mm</t>
  </si>
  <si>
    <t>264431000</t>
  </si>
  <si>
    <t>https://podminky.urs.cz/item/CS_URS_2024_02/764511644</t>
  </si>
  <si>
    <t>158</t>
  </si>
  <si>
    <t>764518623</t>
  </si>
  <si>
    <t>Svod z pozinkovaného plechu s upraveným povrchem včetně objímek, kolen a odskoků kruhový, průměru 120 mm</t>
  </si>
  <si>
    <t>-1430572283</t>
  </si>
  <si>
    <t>https://podminky.urs.cz/item/CS_URS_2024_02/764518623</t>
  </si>
  <si>
    <t>"ozn.300A,B" 7,50*1+6,00*3</t>
  </si>
  <si>
    <t>159</t>
  </si>
  <si>
    <t>998764102</t>
  </si>
  <si>
    <t>Přesun hmot pro konstrukce klempířské stanovený z hmotnosti přesunovaného materiálu vodorovná dopravní vzdálenost do 50 m základní v objektech výšky přes 6 do 12 m</t>
  </si>
  <si>
    <t>781219470</t>
  </si>
  <si>
    <t>https://podminky.urs.cz/item/CS_URS_2024_02/998764102</t>
  </si>
  <si>
    <t>765</t>
  </si>
  <si>
    <t>Krytina skládaná</t>
  </si>
  <si>
    <t>160</t>
  </si>
  <si>
    <t>765115302</t>
  </si>
  <si>
    <t>Montáž střešních doplňků krytiny keramické střešního výlezu plochy jednotlivě přes 0,25 m2</t>
  </si>
  <si>
    <t>-1190539792</t>
  </si>
  <si>
    <t>https://podminky.urs.cz/item/CS_URS_2024_02/765115302</t>
  </si>
  <si>
    <t>161</t>
  </si>
  <si>
    <t>61140606</t>
  </si>
  <si>
    <t>výlez střešní pro sklon střechy 20-65° 46x61cm</t>
  </si>
  <si>
    <t>424084703</t>
  </si>
  <si>
    <t>162</t>
  </si>
  <si>
    <t>765115421</t>
  </si>
  <si>
    <t>Montáž střešních doplňků - bezpečnostního háku</t>
  </si>
  <si>
    <t>-1401418779</t>
  </si>
  <si>
    <t>https://podminky.urs.cz/item/CS_URS_2024_02/765115421</t>
  </si>
  <si>
    <t>163</t>
  </si>
  <si>
    <t>59244014</t>
  </si>
  <si>
    <t>sada bezpečnostního háku včetně připevňovacího profilu a kotevního materiálu</t>
  </si>
  <si>
    <t>sada</t>
  </si>
  <si>
    <t>942710195</t>
  </si>
  <si>
    <t>164</t>
  </si>
  <si>
    <t>998765102</t>
  </si>
  <si>
    <t>Přesun hmot pro krytiny skládané stanovený z hmotnosti přesunovaného materiálu vodorovná dopravní vzdálenost do 50 m základní na objektech výšky přes 6 do 12 m</t>
  </si>
  <si>
    <t>249480476</t>
  </si>
  <si>
    <t>https://podminky.urs.cz/item/CS_URS_2024_02/998765102</t>
  </si>
  <si>
    <t>766</t>
  </si>
  <si>
    <t>Konstrukce truhlářské</t>
  </si>
  <si>
    <t>165</t>
  </si>
  <si>
    <t>766694126</t>
  </si>
  <si>
    <t>Montáž ostatních truhlářských konstrukcí parapetních desek dřevěných nebo plastových šířky přes 300 mm</t>
  </si>
  <si>
    <t>1021874798</t>
  </si>
  <si>
    <t>https://podminky.urs.cz/item/CS_URS_2024_02/766694126</t>
  </si>
  <si>
    <t>166</t>
  </si>
  <si>
    <t>61144403</t>
  </si>
  <si>
    <t>parapet plastový vnitřní š 350mm</t>
  </si>
  <si>
    <t>1488198509</t>
  </si>
  <si>
    <t>167</t>
  </si>
  <si>
    <t>61144019</t>
  </si>
  <si>
    <t>koncovka k parapetu plastovému vnitřnímu 1 pár</t>
  </si>
  <si>
    <t>1805418729</t>
  </si>
  <si>
    <t>168</t>
  </si>
  <si>
    <t>998766102</t>
  </si>
  <si>
    <t>Přesun hmot pro konstrukce truhlářské stanovený z hmotnosti přesunovaného materiálu vodorovná dopravní vzdálenost do 50 m základní v objektech výšky přes 6 do 12 m</t>
  </si>
  <si>
    <t>-739295017</t>
  </si>
  <si>
    <t>https://podminky.urs.cz/item/CS_URS_2024_02/998766102</t>
  </si>
  <si>
    <t>766 - 1</t>
  </si>
  <si>
    <t>Výplně otvorů z plastových profilů</t>
  </si>
  <si>
    <t>169</t>
  </si>
  <si>
    <t>766_1 R_001</t>
  </si>
  <si>
    <t>Montáž výplní otvorů z plastových profilů</t>
  </si>
  <si>
    <t>1012709389</t>
  </si>
  <si>
    <t>"ozn.50" (0,60+0,90)*2*4</t>
  </si>
  <si>
    <t>"ozn.52" (1,20+0,90)*2*7</t>
  </si>
  <si>
    <t>"ozn.53" (2,00+1,50)*2*2</t>
  </si>
  <si>
    <t>"ozn.51,54" 1,20*4*3</t>
  </si>
  <si>
    <t>"ozn.55,57" (1,80+1,60)*2*13</t>
  </si>
  <si>
    <t>"ozn.56" (1,25+2,45)*2*2</t>
  </si>
  <si>
    <t>"ozn.58" (1,10+1,60)*2*3*1</t>
  </si>
  <si>
    <t>"ozn.59" 0,60*4*1</t>
  </si>
  <si>
    <t>"ozn.60" (0,90+1,10)*2*1</t>
  </si>
  <si>
    <t>170</t>
  </si>
  <si>
    <t>611 R_001</t>
  </si>
  <si>
    <t>Plastová okna z šestikomorových profilů; zasklení tepelně izolační trojsklo, celkový součinitel vč.rámu=0,9 W/(M2K) barva EXT/INT hnědá/bílá; kování ( podrobná specifikace dle PSV ozn.00 )</t>
  </si>
  <si>
    <t>celkem</t>
  </si>
  <si>
    <t>1301127551</t>
  </si>
  <si>
    <t>okna</t>
  </si>
  <si>
    <t>200×150 - 2 ks</t>
  </si>
  <si>
    <t>180×160 - 13 ks</t>
  </si>
  <si>
    <t>125×245 - 2 ks</t>
  </si>
  <si>
    <t>328×160 - 1 ks</t>
  </si>
  <si>
    <t>120×120 - 3 ks</t>
  </si>
  <si>
    <t>120×90 - 7 ks</t>
  </si>
  <si>
    <t>60×90 - 4 ks</t>
  </si>
  <si>
    <t>60×60 - 1 ks</t>
  </si>
  <si>
    <t>vstupní dveře na půdu</t>
  </si>
  <si>
    <t>90×110/70×100 - 1 ks</t>
  </si>
  <si>
    <t>171</t>
  </si>
  <si>
    <t>766_1 R_002</t>
  </si>
  <si>
    <t>Montáž a dodávka parotěsné a paropropustné uzávěry ( např.systém DAFE 3P6-n )</t>
  </si>
  <si>
    <t>83742456</t>
  </si>
  <si>
    <t>"ozn.50" (0,60+0,90*2)*4</t>
  </si>
  <si>
    <t>"ozn.52" (1,20+0,90*2)*7</t>
  </si>
  <si>
    <t>"ozn.53" (2,00+1,50*2)*2</t>
  </si>
  <si>
    <t>"ozn.51,54" 1,20*3*3</t>
  </si>
  <si>
    <t>"ozn.55,57" (1,80+1,60*2)*13</t>
  </si>
  <si>
    <t>"ozn.56" (1,25+2,45*2)*2</t>
  </si>
  <si>
    <t>"ozn.58" (3,30+1,60*2)*3*1</t>
  </si>
  <si>
    <t>"ozn.59" 0,60*3*1</t>
  </si>
  <si>
    <t>"ozn.60" (0,90+1,10*2)*1</t>
  </si>
  <si>
    <t>172</t>
  </si>
  <si>
    <t>766_1 R_003</t>
  </si>
  <si>
    <t>Doprava ( doprava vyrobených výplní otvorů; doprava montážníků )</t>
  </si>
  <si>
    <t>kpl</t>
  </si>
  <si>
    <t>35815050</t>
  </si>
  <si>
    <t>173</t>
  </si>
  <si>
    <t>998766203</t>
  </si>
  <si>
    <t>Přesun hmot pro konstrukce truhlářské stanovený procentní sazbou (%) z ceny vodorovná dopravní vzdálenost do 50 m základní v objektech výšky přes 12 do 24 m</t>
  </si>
  <si>
    <t>%</t>
  </si>
  <si>
    <t>-40000681</t>
  </si>
  <si>
    <t>https://podminky.urs.cz/item/CS_URS_2024_02/998766203</t>
  </si>
  <si>
    <t>767</t>
  </si>
  <si>
    <t>Konstrukce zámečnické</t>
  </si>
  <si>
    <t>174</t>
  </si>
  <si>
    <t>767163203</t>
  </si>
  <si>
    <t>Montáž zábradlí přímého v exteriéru na lodžii nebo francouzském okně kotveného do zdiva nebo lehčeného betonu</t>
  </si>
  <si>
    <t>-1851904155</t>
  </si>
  <si>
    <t>https://podminky.urs.cz/item/CS_URS_2024_02/767163203</t>
  </si>
  <si>
    <t>"odkaz 39 na v.č.: 21" 1,50*2</t>
  </si>
  <si>
    <t>175</t>
  </si>
  <si>
    <t>55342294</t>
  </si>
  <si>
    <t>zábradlí nerezové s vertikální výplní rovné kotvení boční v 1000 mm</t>
  </si>
  <si>
    <t>1753826985</t>
  </si>
  <si>
    <t>176</t>
  </si>
  <si>
    <t>767651111</t>
  </si>
  <si>
    <t>Montáž vrat garážových nebo průmyslových sekčních zajížděcích pod strop, plochy do 6 m2</t>
  </si>
  <si>
    <t>-1819528633</t>
  </si>
  <si>
    <t>https://podminky.urs.cz/item/CS_URS_2024_02/767651111</t>
  </si>
  <si>
    <t>"ozn.500" 1</t>
  </si>
  <si>
    <t>177</t>
  </si>
  <si>
    <t>55345867</t>
  </si>
  <si>
    <t>vrata garážová sekční z ocelových lamel, zateplená PUR tl.42 mm 2,40×2,40 m ( podrobná specifikace dle PSV ozn.500 )</t>
  </si>
  <si>
    <t>1195976492</t>
  </si>
  <si>
    <t>178</t>
  </si>
  <si>
    <t>767651121</t>
  </si>
  <si>
    <t>Montáž vrat garážových nebo průmyslových příslušenství sekčních vrat kliky se zámkem pro ruční otevírání</t>
  </si>
  <si>
    <t>-983127459</t>
  </si>
  <si>
    <t>https://podminky.urs.cz/item/CS_URS_2024_02/767651121</t>
  </si>
  <si>
    <t>179</t>
  </si>
  <si>
    <t>55345889</t>
  </si>
  <si>
    <t>pohon garážových vrat ruční klika se zámkem chrom sada</t>
  </si>
  <si>
    <t>-1117805637</t>
  </si>
  <si>
    <t>180</t>
  </si>
  <si>
    <t>767651126</t>
  </si>
  <si>
    <t>Montáž vrat garážových nebo průmyslových příslušenství sekčních vrat elektrického pohonu</t>
  </si>
  <si>
    <t>-1629263271</t>
  </si>
  <si>
    <t>https://podminky.urs.cz/item/CS_URS_2024_02/767651126</t>
  </si>
  <si>
    <t>181</t>
  </si>
  <si>
    <t>55345877</t>
  </si>
  <si>
    <t>pohon garážových sekčních a výklopných vrat o síle 800N max. 25 cyklů denně</t>
  </si>
  <si>
    <t>-1090880576</t>
  </si>
  <si>
    <t>182</t>
  </si>
  <si>
    <t>767651131</t>
  </si>
  <si>
    <t>Montáž vrat garážových nebo průmyslových příslušenství sekčních vrat fotobuněk pro bezpečný chod</t>
  </si>
  <si>
    <t>pár</t>
  </si>
  <si>
    <t>2076172789</t>
  </si>
  <si>
    <t>https://podminky.urs.cz/item/CS_URS_2024_02/767651131</t>
  </si>
  <si>
    <t>183</t>
  </si>
  <si>
    <t>40461020</t>
  </si>
  <si>
    <t>fotobuňka bezpečnostní infrazávora dosah do 30m</t>
  </si>
  <si>
    <t>329162896</t>
  </si>
  <si>
    <t>184</t>
  </si>
  <si>
    <t>767832801</t>
  </si>
  <si>
    <t>Demontáž venkovních požárních žebříků s ochranným košem ( pro opětné použití )</t>
  </si>
  <si>
    <t>869675883</t>
  </si>
  <si>
    <t>https://podminky.urs.cz/item/CS_URS_2024_02/767832801</t>
  </si>
  <si>
    <t>"JV pohled" 4,000</t>
  </si>
  <si>
    <t>váha žebříku - 200 kg</t>
  </si>
  <si>
    <t>185</t>
  </si>
  <si>
    <t>767832112</t>
  </si>
  <si>
    <t>Montáž venkovních požárních žebříků na ocelovou konstrukci bez suchovodu</t>
  </si>
  <si>
    <t>1006386808</t>
  </si>
  <si>
    <t>https://podminky.urs.cz/item/CS_URS_2024_02/767832112</t>
  </si>
  <si>
    <t>186</t>
  </si>
  <si>
    <t>767834112</t>
  </si>
  <si>
    <t>Montáž venkovních požárních žebříků Příplatek k cenám za montáž ochranného koše, připevněného svařováním</t>
  </si>
  <si>
    <t>-848238252</t>
  </si>
  <si>
    <t>https://podminky.urs.cz/item/CS_URS_2024_02/767834112</t>
  </si>
  <si>
    <t>187</t>
  </si>
  <si>
    <t>767 R_001</t>
  </si>
  <si>
    <t>Manipulace s demontovaným materiálem v rámci staveniště, uložení po dobu repase</t>
  </si>
  <si>
    <t>-2058874543</t>
  </si>
  <si>
    <t>188</t>
  </si>
  <si>
    <t>767 R_002</t>
  </si>
  <si>
    <t>Prostavení konzol nebo osazení a dodávka nových ( pro zpětnou montáž žebříku )</t>
  </si>
  <si>
    <t>2100185556</t>
  </si>
  <si>
    <t>189</t>
  </si>
  <si>
    <t>767 R_003</t>
  </si>
  <si>
    <t>Montáž a dodávka - ocelový úhelník L 100×100×6 mm dl.2,40 m vč.5 ks kotev 40×5 dl.0,20 m povrchová úprava žárový pozink</t>
  </si>
  <si>
    <t>1407193334</t>
  </si>
  <si>
    <t>190</t>
  </si>
  <si>
    <t>767 R_004</t>
  </si>
  <si>
    <t>Úprava zábradlí vstupního schodiště - odříznutí ( zúůsob provedení dle odkazu 35 na v.č.: 21 ) nátěr viz samostatné položky v odd.783</t>
  </si>
  <si>
    <t>283307672</t>
  </si>
  <si>
    <t>191</t>
  </si>
  <si>
    <t>998767102</t>
  </si>
  <si>
    <t>Přesun hmot pro zámečnické konstrukce stanovený z hmotnosti přesunovaného materiálu vodorovná dopravní vzdálenost do 50 m základní v objektech výšky přes 6 do 12 m</t>
  </si>
  <si>
    <t>534446406</t>
  </si>
  <si>
    <t>https://podminky.urs.cz/item/CS_URS_2024_02/998767102</t>
  </si>
  <si>
    <t>767 - 1</t>
  </si>
  <si>
    <t>Výplně otvorů z hliníkových profilů ( ceny odhadní - bude upřesněno CN )</t>
  </si>
  <si>
    <t>192</t>
  </si>
  <si>
    <t>767 R_101</t>
  </si>
  <si>
    <t>Montáž a dodávka - výplně otvorů z hliníkových profilů pro venkovní prostor (např.ADS 90.SI) barva ext/int bílá/bílá (podrobná specifikace a parametry dle PSV ozn.70) stěna s dveřmi a nadsvětlíkem 120×240/90×197 cm; celkový součinitel U=1,2 W/(M.K)</t>
  </si>
  <si>
    <t>335033281</t>
  </si>
  <si>
    <t>193</t>
  </si>
  <si>
    <t>767 R_102</t>
  </si>
  <si>
    <t>Montáž a dodávka - výplně otvorů z hliníkových profilů pro venkovní prostor (např.ADS 90.SI) barva ext/int bílá/bílá (podrobná specifikace a parametry dle PSV ozn.71) stěna s dvoukřídlovými dveřmi a nadsvětlíkem 180×245/160×210 cm; celkový součinitel U=1,2 W/(M.K)</t>
  </si>
  <si>
    <t>-1884062784</t>
  </si>
  <si>
    <t>194</t>
  </si>
  <si>
    <t>998767202</t>
  </si>
  <si>
    <t>Přesun hmot pro zámečnické konstrukce stanovený procentní sazbou (%) z ceny vodorovná dopravní vzdálenost do 50 m základní v objektech výšky přes 6 do 12 m</t>
  </si>
  <si>
    <t>-542054194</t>
  </si>
  <si>
    <t>https://podminky.urs.cz/item/CS_URS_2024_02/998767202</t>
  </si>
  <si>
    <t>767 - 4</t>
  </si>
  <si>
    <t>Záchytný systém</t>
  </si>
  <si>
    <t>195</t>
  </si>
  <si>
    <t>767881128</t>
  </si>
  <si>
    <t>Montáž záchytného systému proti pádu bodů samostatných nebo v systému s poddajným kotvícím vedením do dřevěných trámových konstrukcí sevřením, kotvení svrchní, objímkou</t>
  </si>
  <si>
    <t>-1151742966</t>
  </si>
  <si>
    <t>https://podminky.urs.cz/item/CS_URS_2024_02/767881128</t>
  </si>
  <si>
    <t>196</t>
  </si>
  <si>
    <t>70921355</t>
  </si>
  <si>
    <t>kotvicí bod pro tenké dřevěné konstrukce pomocí 16ti vrutů dl 300mm</t>
  </si>
  <si>
    <t>530790207</t>
  </si>
  <si>
    <t>197</t>
  </si>
  <si>
    <t>-1824746058</t>
  </si>
  <si>
    <t>781</t>
  </si>
  <si>
    <t>Dokončovací práce - obklady</t>
  </si>
  <si>
    <t>198</t>
  </si>
  <si>
    <t>781571131</t>
  </si>
  <si>
    <t>Montáž keramických obkladů ostění lepených flexibilním lepidlem šířky ostění do 200 mm</t>
  </si>
  <si>
    <t>901689883</t>
  </si>
  <si>
    <t>https://podminky.urs.cz/item/CS_URS_2024_02/781571131</t>
  </si>
  <si>
    <t>"1.N.P. - ostění a parapety oken v sociálním zařízení" (1,20+0,90*2)*2</t>
  </si>
  <si>
    <t>199</t>
  </si>
  <si>
    <t>59761712</t>
  </si>
  <si>
    <t>obklad keramický nemrazuvzdorný povrch hladký/matný tl do 10mm přes 19 do 22ks/m2</t>
  </si>
  <si>
    <t>-636583486</t>
  </si>
  <si>
    <t>6*0,22 'Přepočtené koeficientem množství</t>
  </si>
  <si>
    <t>200</t>
  </si>
  <si>
    <t>781571141</t>
  </si>
  <si>
    <t>Montáž keramických obkladů ostění lepených flexibilním lepidlem šířky ostění přes 200 do 400 mm</t>
  </si>
  <si>
    <t>-1019182008</t>
  </si>
  <si>
    <t>https://podminky.urs.cz/item/CS_URS_2024_02/781571141</t>
  </si>
  <si>
    <t>"2.N.P. - ostění a parapety oken v sociálním zařízení" (0,60+0,55*2)*3</t>
  </si>
  <si>
    <t>201</t>
  </si>
  <si>
    <t>-77144376</t>
  </si>
  <si>
    <t>5,1*0,44 'Přepočtené koeficientem množství</t>
  </si>
  <si>
    <t>202</t>
  </si>
  <si>
    <t>781469191</t>
  </si>
  <si>
    <t>Montáž obkladů vnitřních stěn z dlaždic z taveného čediče Příplatek k cenám za plochu do 10 m2 jednotlivě</t>
  </si>
  <si>
    <t>-176296711</t>
  </si>
  <si>
    <t>https://podminky.urs.cz/item/CS_URS_2024_02/781469191</t>
  </si>
  <si>
    <t>203</t>
  </si>
  <si>
    <t>998781112</t>
  </si>
  <si>
    <t>Přesun hmot pro obklady keramické stanovený z hmotnosti přesunovaného materiálu vodorovná dopravní vzdálenost do 50 m s omezením mechanizace v objektech výšky přes 6 do 12 m</t>
  </si>
  <si>
    <t>-1719677059</t>
  </si>
  <si>
    <t>https://podminky.urs.cz/item/CS_URS_2024_02/998781112</t>
  </si>
  <si>
    <t>783</t>
  </si>
  <si>
    <t>Dokončovací práce - nátěry</t>
  </si>
  <si>
    <t>204</t>
  </si>
  <si>
    <t>783213021</t>
  </si>
  <si>
    <t>Preventivní napouštěcí nátěr tesařských prvků proti dřevokazným houbám, hmyzu a plísním nezabudovaných do konstrukce dvojnásobný syntetický</t>
  </si>
  <si>
    <t>-526931501</t>
  </si>
  <si>
    <t>https://podminky.urs.cz/item/CS_URS_2024_02/783213021</t>
  </si>
  <si>
    <t>"prkna - bednění" (147,426+299,892)*2+0,025*2631,282*2</t>
  </si>
  <si>
    <t>"kontralatě" 0,06*4*294,00</t>
  </si>
  <si>
    <t>"fošny - pochůzí lávka" 46,46*2+0,05*232,30*2</t>
  </si>
  <si>
    <t>"prkna" (0,175+0,032)*2*266,70</t>
  </si>
  <si>
    <t>205</t>
  </si>
  <si>
    <t>783201401</t>
  </si>
  <si>
    <t>Příprava podkladu tesařských konstrukcí před provedením nátěru ometení</t>
  </si>
  <si>
    <t>-1005191628</t>
  </si>
  <si>
    <t>https://podminky.urs.cz/item/CS_URS_2024_02/783201401</t>
  </si>
  <si>
    <t>stávající bednění (z 50% výměna)</t>
  </si>
  <si>
    <t>"skladba S 1 - sklon 14°" 21,30*13,10*1/0,970*1,025*1/2*2</t>
  </si>
  <si>
    <t>206</t>
  </si>
  <si>
    <t>783213121</t>
  </si>
  <si>
    <t>Preventivní napouštěcí nátěr tesařských prvků proti dřevokazným houbám, hmyzu a plísním zabudovaných do konstrukce dvojnásobný syntetický</t>
  </si>
  <si>
    <t>2106798020</t>
  </si>
  <si>
    <t>https://podminky.urs.cz/item/CS_URS_2024_02/783213121</t>
  </si>
  <si>
    <t>207</t>
  </si>
  <si>
    <t>783306805</t>
  </si>
  <si>
    <t>Odstranění nátěrů ze zámečnických konstrukcí opálením s obroušením</t>
  </si>
  <si>
    <t>442868501</t>
  </si>
  <si>
    <t>https://podminky.urs.cz/item/CS_URS_2024_02/783306805</t>
  </si>
  <si>
    <t>"stávající žebřík vč.koše" 4,00*0,40+1,00*3,14*0,60*4,00*0,80</t>
  </si>
  <si>
    <t>"stávající zábradlí předloženého schodiště" (2,60+1,25)*1,00*2*2</t>
  </si>
  <si>
    <t>"stávající zábradlí v délce 2,0 m - levý roh budovy" 2,00*1,00*2*2</t>
  </si>
  <si>
    <t>208</t>
  </si>
  <si>
    <t>783314203</t>
  </si>
  <si>
    <t>Základní antikorozní nátěr zámečnických konstrukcí jednonásobný syntetický samozákladující</t>
  </si>
  <si>
    <t>-944811983</t>
  </si>
  <si>
    <t>https://podminky.urs.cz/item/CS_URS_2024_02/783314203</t>
  </si>
  <si>
    <t>209</t>
  </si>
  <si>
    <t>783315101</t>
  </si>
  <si>
    <t>Mezinátěr zámečnických konstrukcí jednonásobný syntetický standardní</t>
  </si>
  <si>
    <t>1141175805</t>
  </si>
  <si>
    <t>https://podminky.urs.cz/item/CS_URS_2024_02/783315101</t>
  </si>
  <si>
    <t>210</t>
  </si>
  <si>
    <t>783317101</t>
  </si>
  <si>
    <t>Krycí nátěr (email) zámečnických konstrukcí jednonásobný syntetický standardní</t>
  </si>
  <si>
    <t>826167328</t>
  </si>
  <si>
    <t>https://podminky.urs.cz/item/CS_URS_2024_02/783317101</t>
  </si>
  <si>
    <t>211</t>
  </si>
  <si>
    <t>783933171</t>
  </si>
  <si>
    <t>Penetrační nátěr betonových podlah hrubých epoxidový</t>
  </si>
  <si>
    <t>647955046</t>
  </si>
  <si>
    <t>https://podminky.urs.cz/item/CS_URS_2024_02/783933171</t>
  </si>
  <si>
    <t>"vytažení na zeď - sokl" ((3,25*2+5,56+5,79)*2-(2,90*2+2,40))*0,10</t>
  </si>
  <si>
    <t>212</t>
  </si>
  <si>
    <t>783937163</t>
  </si>
  <si>
    <t>Krycí (uzavírací) nátěr betonových podlah dvojnásobný epoxidový rozpouštědlový</t>
  </si>
  <si>
    <t>-328698660</t>
  </si>
  <si>
    <t>https://podminky.urs.cz/item/CS_URS_2024_02/783937163</t>
  </si>
  <si>
    <t>784</t>
  </si>
  <si>
    <t>Dokončovací práce - malby a tapety</t>
  </si>
  <si>
    <t>213</t>
  </si>
  <si>
    <t>619991001</t>
  </si>
  <si>
    <t>Zakrytí vnitřních ploch před znečištěním fólií včetně pozdějšího odkrytí podlah</t>
  </si>
  <si>
    <t>1372463803</t>
  </si>
  <si>
    <t>https://podminky.urs.cz/item/CS_URS_2024_02/619991001</t>
  </si>
  <si>
    <t>1,75*0,95+1,75*2,50+(4,85+4,50+4,35+3,78+5,97+1,75)*2,50+1,65*1,75+2,19*1,75+1,15*0,35</t>
  </si>
  <si>
    <t>3,35*(5,56+5,79)+2,90*0,45</t>
  </si>
  <si>
    <t>214</t>
  </si>
  <si>
    <t>784171111</t>
  </si>
  <si>
    <t>Zakrytí nemalovaných ploch (materiál ve specifikaci) včetně pozdějšího odkrytí svislých ploch např. stěn, oken, dveří v místnostech výšky do 3,80</t>
  </si>
  <si>
    <t>-1984848121</t>
  </si>
  <si>
    <t>https://podminky.urs.cz/item/CS_URS_2024_02/784171111</t>
  </si>
  <si>
    <t>"okna v 1.N.P." 2,00*1,50*2+1,20*0,90*7+1,20*1,20*2+0,60*0,90</t>
  </si>
  <si>
    <t>"okna v 2.N.P." 1,80*1,60*13+3,28*1,60+1,25*2,45+0,60*0,90*3+1,20*1,20</t>
  </si>
  <si>
    <t>"vstup a vjezd do 1.N.P." 1,20*2,40+2,40*2,40</t>
  </si>
  <si>
    <t>vnitřní parapety</t>
  </si>
  <si>
    <t>"1.N.P." (1,25*7+1,25*2+2,05*2+0,65*2)*0,25</t>
  </si>
  <si>
    <t>"2.N.P." (1,85*13+3,33*1+1,30*2+1,25*1+0,65*3)*0,35</t>
  </si>
  <si>
    <t>"půda" 0,65*1*0,35</t>
  </si>
  <si>
    <t>215</t>
  </si>
  <si>
    <t>58124844</t>
  </si>
  <si>
    <t>fólie pro malířské potřeby zakrývací tl 25µ 4x5m</t>
  </si>
  <si>
    <t>-1169800552</t>
  </si>
  <si>
    <t>94,845*1,1 'Přepočtené koeficientem množství</t>
  </si>
  <si>
    <t>216</t>
  </si>
  <si>
    <t>784185001</t>
  </si>
  <si>
    <t>Provedení penetrace podkladu jednonásobné v místnostech výšky do 3,80 m</t>
  </si>
  <si>
    <t>-1210860683</t>
  </si>
  <si>
    <t>https://podminky.urs.cz/item/CS_URS_2024_02/784185001</t>
  </si>
  <si>
    <t>217</t>
  </si>
  <si>
    <t>58124965</t>
  </si>
  <si>
    <t>hmota nátěrová akrylátová základní penetrační transparentní</t>
  </si>
  <si>
    <t>litr</t>
  </si>
  <si>
    <t>1990229454</t>
  </si>
  <si>
    <t>385,275*0,04 'Přepočtené koeficientem množství</t>
  </si>
  <si>
    <t>218</t>
  </si>
  <si>
    <t>784211101</t>
  </si>
  <si>
    <t>Malby z malířských směsí oděruvzdorných za mokra dvojnásobné, bílé za mokra oděruvzdorné výborně v místnostech výšky do 3,80 m</t>
  </si>
  <si>
    <t>990019226</t>
  </si>
  <si>
    <t>https://podminky.urs.cz/item/CS_URS_2024_02/784211101</t>
  </si>
  <si>
    <t>"1.N.P.č.m.: 104 nad rámec zateplení" (3,25*4+5,56+5,79)*3,425-2,90*3,30*2+0,45*(2,90+3,30*2)-2,40*2,40</t>
  </si>
  <si>
    <t>"2.N.P. - komplet strop" (10,05+2,75+2,95+4,05)*5,70+17,12*1,78+3,00*5,60+(2,00+1,00+1,30+1,10+2,50*2+2,95+3,00)*3,67</t>
  </si>
  <si>
    <t>ostatní opravy maleb - stěny s výměnou otvoru</t>
  </si>
  <si>
    <t>"1.N.P." 1,75*2*(2,80-2,10)+(4,85+1,65)*2,80+(4,50+3,75+3,78+5,97+1,75+2,19)*3,525</t>
  </si>
  <si>
    <t>"2.N.P." (1,00+1,30+1,10)*0,90+(2,00+2,50*2+2,95*2+3,00*2+5,60+5,70+4,05+2,75+10,05+1,78)*3,00</t>
  </si>
  <si>
    <t xml:space="preserve">                -3,28*1,60+0,30*(3,28+1,60*2)</t>
  </si>
  <si>
    <t>"půda" 3,00*2</t>
  </si>
  <si>
    <t>786</t>
  </si>
  <si>
    <t>Dokončovací práce - čalounické úpravy</t>
  </si>
  <si>
    <t>219</t>
  </si>
  <si>
    <t>786623011</t>
  </si>
  <si>
    <t>Montáž venkovních žaluzií do okenního nebo dveřního otvoru ovládaných motorem, upevněných na rám nebo do žaluziově schránky, plochy do 4 m2</t>
  </si>
  <si>
    <t>534908119</t>
  </si>
  <si>
    <t>https://podminky.urs.cz/item/CS_URS_2024_02/786623011</t>
  </si>
  <si>
    <t>"ozn.400" 1,80*1,60*12</t>
  </si>
  <si>
    <t>"ozn.401" 1,25*2,45*2</t>
  </si>
  <si>
    <t>220</t>
  </si>
  <si>
    <t>55342527</t>
  </si>
  <si>
    <t>žaluzie Z-90 ovládaná základním motorem včetně příslušenství plochy do 3,0m2</t>
  </si>
  <si>
    <t>1904988075</t>
  </si>
  <si>
    <t>221</t>
  </si>
  <si>
    <t>786623013</t>
  </si>
  <si>
    <t>Montáž venkovních žaluzií do okenního nebo dveřního otvoru ovládaných motorem, upevněných na rám nebo do žaluziově schránky, plochy přes 4 do 6 m2</t>
  </si>
  <si>
    <t>-52807540</t>
  </si>
  <si>
    <t>https://podminky.urs.cz/item/CS_URS_2024_02/786623013</t>
  </si>
  <si>
    <t>"ozn.402" 3,30*1,60*1</t>
  </si>
  <si>
    <t>222</t>
  </si>
  <si>
    <t>55342531</t>
  </si>
  <si>
    <t>žaluzie Z-90 ovládaná základním motorem včetně příslušenství plochy do 6,0m2</t>
  </si>
  <si>
    <t>-1830524507</t>
  </si>
  <si>
    <t>223</t>
  </si>
  <si>
    <t>786623039</t>
  </si>
  <si>
    <t>Montáž venkovních žaluzií do okenního nebo dveřního otvoru žaluziové schránky, délky do 1300 mm</t>
  </si>
  <si>
    <t>524705250</t>
  </si>
  <si>
    <t>https://podminky.urs.cz/item/CS_URS_2024_02/786623039</t>
  </si>
  <si>
    <t>"ozn.401" 2</t>
  </si>
  <si>
    <t>224</t>
  </si>
  <si>
    <t>28376723</t>
  </si>
  <si>
    <t>kryt podomítkový PUR s izolací XPS 30 mm včetně kotvení pro žaluzii plochy do 4,0m2 š do 2,0m</t>
  </si>
  <si>
    <t>-752639660</t>
  </si>
  <si>
    <t>225</t>
  </si>
  <si>
    <t>786623041</t>
  </si>
  <si>
    <t>Montáž venkovních žaluzií do okenního nebo dveřního otvoru žaluziové schránky, délky přes 1300 do 2400 mm</t>
  </si>
  <si>
    <t>-500575373</t>
  </si>
  <si>
    <t>https://podminky.urs.cz/item/CS_URS_2024_02/786623041</t>
  </si>
  <si>
    <t>"ozn.400" 12</t>
  </si>
  <si>
    <t>226</t>
  </si>
  <si>
    <t>28376719</t>
  </si>
  <si>
    <t>kryt podomítkový PUR s izolací XPS 30 mm včetně kotvení pro žaluzii plochy do 3,0m2 š do 2,0m</t>
  </si>
  <si>
    <t>-821794606</t>
  </si>
  <si>
    <t>227</t>
  </si>
  <si>
    <t>786623043</t>
  </si>
  <si>
    <t>Montáž venkovních žaluzií do okenního nebo dveřního otvoru žaluziové schránky, délky přes 2400 do 4000 mm</t>
  </si>
  <si>
    <t>2087635281</t>
  </si>
  <si>
    <t>https://podminky.urs.cz/item/CS_URS_2024_02/786623043</t>
  </si>
  <si>
    <t>"ozn.402" 1</t>
  </si>
  <si>
    <t>228</t>
  </si>
  <si>
    <t>28376733</t>
  </si>
  <si>
    <t>kryt podomítkový PUR s izolací XPS 30 mm včetně kotvení pro žaluzii plochy do 6,0m2 š do 4,0m</t>
  </si>
  <si>
    <t>1688932080</t>
  </si>
  <si>
    <t>229</t>
  </si>
  <si>
    <t>786626111</t>
  </si>
  <si>
    <t>Montáž zastiňujících žaluzií lamelových vnitřních nebo do oken dvojitých dřevěných</t>
  </si>
  <si>
    <t>1797208969</t>
  </si>
  <si>
    <t>https://podminky.urs.cz/item/CS_URS_2024_02/786626111</t>
  </si>
  <si>
    <t>"ozn.53" 1,00*1,50*2*2</t>
  </si>
  <si>
    <t>"ozn.54" 1,20*1,20*1</t>
  </si>
  <si>
    <t>"ozn.56" (1,25*0,875+1,25*1,575)*2</t>
  </si>
  <si>
    <t>"ozn.57" 0,90*1,60*2*12</t>
  </si>
  <si>
    <t>"ozn.58" 1,10*1,60*3*1</t>
  </si>
  <si>
    <t>230</t>
  </si>
  <si>
    <t>55346200</t>
  </si>
  <si>
    <t>žaluzie horizontální interiérové ( barva bílá )</t>
  </si>
  <si>
    <t>810228417</t>
  </si>
  <si>
    <t>231</t>
  </si>
  <si>
    <t>998786102</t>
  </si>
  <si>
    <t>Přesun hmot pro stínění a čalounické úpravy stanovený z hmotnosti přesunovaného materiálu vodorovná dopravní vzdálenost do 50 m v objektech výšky (hloubky) přes 6 do 12 m</t>
  </si>
  <si>
    <t>1145040987</t>
  </si>
  <si>
    <t>https://podminky.urs.cz/item/CS_URS_2024_02/998786102</t>
  </si>
  <si>
    <t>HZS</t>
  </si>
  <si>
    <t>Hodinové zúčtovací sazby</t>
  </si>
  <si>
    <t>232</t>
  </si>
  <si>
    <t>HZS2492.1</t>
  </si>
  <si>
    <t>Hodinové zúčtovací sazby profesí HSV a PSV - ( celkový počet hodin bude odsouhlasen TDS ) venkovní demontáže VZT, elektro vedení, zásuvek, vypínačů apod.</t>
  </si>
  <si>
    <t>hod</t>
  </si>
  <si>
    <t>512</t>
  </si>
  <si>
    <t>-281427442</t>
  </si>
  <si>
    <t>https://podminky.urs.cz/item/CS_URS_2024_02/HZS2492.1</t>
  </si>
  <si>
    <t>02 - silnoproudá elektrotechnika, hromosvod a uzemnění</t>
  </si>
  <si>
    <t>Bc.Adam Novák (import do KROS4)</t>
  </si>
  <si>
    <t>Rozpočet a výkaz výměr zpracován v SW ASTRA Zlín - rozpočtování v oboru elektro, aktuální cenová úroveň (2024). Import do KROS4.</t>
  </si>
  <si>
    <t>D1 - Silnoproudá elektrotechnika, hromosvod a uzemnění</t>
  </si>
  <si>
    <t xml:space="preserve">    D2 - Doplnění rozváděče</t>
  </si>
  <si>
    <t xml:space="preserve">    D3 - Rozváděč ROŽ </t>
  </si>
  <si>
    <t xml:space="preserve">    D4 - Doplnění silnoproudu</t>
  </si>
  <si>
    <t xml:space="preserve">      D30 - DATOVÉ PŘEPĚŤOVÉ OCHRANY</t>
  </si>
  <si>
    <t xml:space="preserve">      D5 - DOPLNĚNÍ PRO VRATA</t>
  </si>
  <si>
    <t xml:space="preserve">      D6 - OSTATNÍ ELEKTROINSTALACE</t>
  </si>
  <si>
    <t xml:space="preserve">      D7 - ŽALUZIE Senzor větru</t>
  </si>
  <si>
    <t xml:space="preserve">      D8 - Kabeláž pro ovládání žaluzie</t>
  </si>
  <si>
    <t xml:space="preserve">      D9 - Spínače</t>
  </si>
  <si>
    <t xml:space="preserve">      D10 - Krabice</t>
  </si>
  <si>
    <t xml:space="preserve">        D11 - ZEDNICKÉ PRÁCE</t>
  </si>
  <si>
    <t xml:space="preserve">      D12 - Vysekaní kapes ve zdivu - vysekání pro rozváděč</t>
  </si>
  <si>
    <t xml:space="preserve">      D13 - Vysekaní kapes ve zdivu - pro krabice</t>
  </si>
  <si>
    <t xml:space="preserve">      D14 - Vybourání otvorů pro průchody do plochy 2.25 dm2</t>
  </si>
  <si>
    <t xml:space="preserve">      D15 - Vybourání otvorů pro průchody do plochy 1.13 dm2</t>
  </si>
  <si>
    <t xml:space="preserve">      D16 - Vysekání rýh do zdiva do hloubky 30mm</t>
  </si>
  <si>
    <t xml:space="preserve">      D17 - Hrubá vyplň maltou</t>
  </si>
  <si>
    <t xml:space="preserve">      D18 - Omítka</t>
  </si>
  <si>
    <t xml:space="preserve">      D19 - Výmalba celé stěny</t>
  </si>
  <si>
    <t xml:space="preserve">      D20 - Odvoz suti</t>
  </si>
  <si>
    <t xml:space="preserve">      D21 - HZS a REVIZE</t>
  </si>
  <si>
    <t xml:space="preserve">        D22 - HODINOVE ZUCTOVACI SAZBY</t>
  </si>
  <si>
    <t xml:space="preserve">        D23 - PROVEDENI REVIZNICH ZKOUSEK DLE CSN 33 2000-6</t>
  </si>
  <si>
    <t xml:space="preserve">    D24 - Hromosvod - jímací soustava z vysokonapěťové izolace</t>
  </si>
  <si>
    <t xml:space="preserve">      D26 - Systém s vysokonapěťovou izolací s ≤ 75 cm</t>
  </si>
  <si>
    <t xml:space="preserve">      D27 - Ostatní</t>
  </si>
  <si>
    <t xml:space="preserve">      D28 - Vyrovnávající soustava</t>
  </si>
  <si>
    <t xml:space="preserve">      D23 - PROVEDENI REVIZNICH ZKOUSEK DLE CSN 33 2000-6</t>
  </si>
  <si>
    <t xml:space="preserve">    D29 - Ostatní náklady</t>
  </si>
  <si>
    <t>D1</t>
  </si>
  <si>
    <t>Silnoproudá elektrotechnika, hromosvod a uzemnění</t>
  </si>
  <si>
    <t>D2</t>
  </si>
  <si>
    <t>Doplnění rozváděče</t>
  </si>
  <si>
    <t>1182-15960</t>
  </si>
  <si>
    <t>40-4-030A Proudový chránič</t>
  </si>
  <si>
    <t>Ks</t>
  </si>
  <si>
    <t>1182-15756</t>
  </si>
  <si>
    <t>16B-3 Jistič</t>
  </si>
  <si>
    <t>1182-15757</t>
  </si>
  <si>
    <t>20B-3 Jistič</t>
  </si>
  <si>
    <t>1228-1097</t>
  </si>
  <si>
    <t>12,5 V/4 svodič bleskových proudů a přepětí, vhodné pro 3-fázový systém TN-S, instalace na vstupu do budovy, 240 kA(8/20), 50 kA (10/350)</t>
  </si>
  <si>
    <t>ks</t>
  </si>
  <si>
    <t>D3</t>
  </si>
  <si>
    <t xml:space="preserve">Rozváděč ROŽ </t>
  </si>
  <si>
    <t>1221-22362</t>
  </si>
  <si>
    <t>Zapuštěná rozvodnice 4-řadá, pod omítku 346X717X94MM, IP40</t>
  </si>
  <si>
    <t>1221-21092</t>
  </si>
  <si>
    <t>Instalační hlavní vypínač 32 A, 3P</t>
  </si>
  <si>
    <t>1221-47177</t>
  </si>
  <si>
    <t>Jistič s prou. chráničem 6 kA, 3+N, B16A, 30 mA, A</t>
  </si>
  <si>
    <t>1221-36171</t>
  </si>
  <si>
    <t>Žaluziové relé na DIN lištu, 12násobné, 230 V AC, programovatelné</t>
  </si>
  <si>
    <t>1221-51367</t>
  </si>
  <si>
    <t>Vyhodnocovací jednotka pro snímač větru pro žaluziové relé na din lištu</t>
  </si>
  <si>
    <t>D4</t>
  </si>
  <si>
    <t>Doplnění silnoproudu</t>
  </si>
  <si>
    <t>1191-292</t>
  </si>
  <si>
    <t>montáž nebo úprava rozvaděčů OCEP, plastových rozvodnic, nebo rozvaděčových skříní na stavbě, včetně připojení, M</t>
  </si>
  <si>
    <t>D30</t>
  </si>
  <si>
    <t>DATOVÉ PŘEPĚŤOVÉ OCHRANY</t>
  </si>
  <si>
    <t>1228-1605</t>
  </si>
  <si>
    <t>přepěťová ochrana pro KOAX</t>
  </si>
  <si>
    <t>999404631</t>
  </si>
  <si>
    <t>1228-1360</t>
  </si>
  <si>
    <t>přepěťová ochrana pro Ethernet 1 Gbit/s (Cat.6) s PoE režimu A, B, 2 kA (10/350 µs)</t>
  </si>
  <si>
    <t>-1281005621</t>
  </si>
  <si>
    <t>7004-22022</t>
  </si>
  <si>
    <t>CY4 Žlutozelený, pevně</t>
  </si>
  <si>
    <t>-636466857</t>
  </si>
  <si>
    <t>D5</t>
  </si>
  <si>
    <t>DOPLNĚNÍ PRO VRATA</t>
  </si>
  <si>
    <t>1123-7747</t>
  </si>
  <si>
    <t>LIŠTA HRANATÁ 40x20mm</t>
  </si>
  <si>
    <t>7004-8079</t>
  </si>
  <si>
    <t>CYKY-J 5x2,5 , pevně</t>
  </si>
  <si>
    <t>1002-137</t>
  </si>
  <si>
    <t>Zásuvka průmyslová, řazení 3P+N+PE; b. IP44, 16 A</t>
  </si>
  <si>
    <t>1002-12755</t>
  </si>
  <si>
    <t>Ovládač zapínací dvojitý IP54; řazení 1/0+1/0;bezšroubové svorky (na hořl. podklady B až E)</t>
  </si>
  <si>
    <t>1002-24</t>
  </si>
  <si>
    <t>Rámeček pro elektroinstalační přístroje, jednonásobný; (do hořl. podkladů B až E - při použití bezšroubových přístrojů)</t>
  </si>
  <si>
    <t>1123-7084</t>
  </si>
  <si>
    <t>Krabice do zateplení</t>
  </si>
  <si>
    <t>1123-7084.1</t>
  </si>
  <si>
    <t>Krabice pod omítku</t>
  </si>
  <si>
    <t>D6</t>
  </si>
  <si>
    <t>OSTATNÍ ELEKTROINSTALACE</t>
  </si>
  <si>
    <t>7004-8056</t>
  </si>
  <si>
    <t>CYKY-J 3x1,5 , pevně</t>
  </si>
  <si>
    <t>1002-515</t>
  </si>
  <si>
    <t>Přepínač sériový IP44, zapuštěná montáž; řazení 1; (do hořl. podkladů B až E)</t>
  </si>
  <si>
    <t>Pol14</t>
  </si>
  <si>
    <t>Nový kryt rozváděče na fasádě</t>
  </si>
  <si>
    <t>D7</t>
  </si>
  <si>
    <t>ŽALUZIE Senzor větru</t>
  </si>
  <si>
    <t>Pol15</t>
  </si>
  <si>
    <t>Programování automatu</t>
  </si>
  <si>
    <t>1221-34540</t>
  </si>
  <si>
    <t>Anemometr pro žaluziové relés připojovacím kabelem</t>
  </si>
  <si>
    <t>1221-44884</t>
  </si>
  <si>
    <t>Nástěnný držák pro snímač větru, deště</t>
  </si>
  <si>
    <t>D8</t>
  </si>
  <si>
    <t>Kabeláž pro ovládání žaluzie</t>
  </si>
  <si>
    <t>7004-8056.1</t>
  </si>
  <si>
    <t>CYKY-O 3x1,5 , pevně</t>
  </si>
  <si>
    <t>7004-8078</t>
  </si>
  <si>
    <t>CYKY-J 5x1,5 , pevně</t>
  </si>
  <si>
    <t>7004-8081</t>
  </si>
  <si>
    <t>CYKY-J 5x6 , pevně</t>
  </si>
  <si>
    <t>D9</t>
  </si>
  <si>
    <t>Spínače</t>
  </si>
  <si>
    <t>1002-6115</t>
  </si>
  <si>
    <t>Kryt spínače kolébkového, s popisovým polem; b. bílá (do hořl. podkladů B až E - při použití bezšroubových přístrojů)</t>
  </si>
  <si>
    <t>1002-4456</t>
  </si>
  <si>
    <t>Přístroj ovládače zapínacího se svorkou N (bezšroubové svorky); řazení 1/0, 1/0So, 1/0S (do hořl. podkladů B až E)</t>
  </si>
  <si>
    <t>1002-7162</t>
  </si>
  <si>
    <t>Přístroj spínače žaluziového, jednopólového kolébkového; řazení 1+1 s blokováním (do hořl. podkladů B až E)</t>
  </si>
  <si>
    <t>1002-585</t>
  </si>
  <si>
    <t>Kryt spínače žaluziového kolébkového, dělený, s potiskem; d. bílá (do hořl. podkladů B až E - při použití bezšroubových přístrojů)</t>
  </si>
  <si>
    <t>D10</t>
  </si>
  <si>
    <t>Krabice</t>
  </si>
  <si>
    <t>1123-4000</t>
  </si>
  <si>
    <t>Krabice přístrojová</t>
  </si>
  <si>
    <t>D11</t>
  </si>
  <si>
    <t>ZEDNICKÉ PRÁCE</t>
  </si>
  <si>
    <t>D12</t>
  </si>
  <si>
    <t>Vysekaní kapes ve zdivu - vysekání pro rozváděč</t>
  </si>
  <si>
    <t>Pol16</t>
  </si>
  <si>
    <t>Rozváděč</t>
  </si>
  <si>
    <t>D13</t>
  </si>
  <si>
    <t>Vysekaní kapes ve zdivu - pro krabice</t>
  </si>
  <si>
    <t>Pol17</t>
  </si>
  <si>
    <t>50x50x50 mm</t>
  </si>
  <si>
    <t>D14</t>
  </si>
  <si>
    <t>Vybourání otvorů pro průchody do plochy 2.25 dm2</t>
  </si>
  <si>
    <t>Pol18</t>
  </si>
  <si>
    <t>Stena do 450mm</t>
  </si>
  <si>
    <t>D15</t>
  </si>
  <si>
    <t>Vybourání otvorů pro průchody do plochy 1.13 dm2</t>
  </si>
  <si>
    <t>Pol19</t>
  </si>
  <si>
    <t>D16</t>
  </si>
  <si>
    <t>Vysekání rýh do zdiva do hloubky 30mm</t>
  </si>
  <si>
    <t>Pol20</t>
  </si>
  <si>
    <t>Sire 30 mm</t>
  </si>
  <si>
    <t>Pol21</t>
  </si>
  <si>
    <t>Sire 70 mm</t>
  </si>
  <si>
    <t>D17</t>
  </si>
  <si>
    <t>Hrubá vyplň maltou</t>
  </si>
  <si>
    <t>Pol22</t>
  </si>
  <si>
    <t>Jakekoliv sire</t>
  </si>
  <si>
    <t>D18</t>
  </si>
  <si>
    <t>Omítka</t>
  </si>
  <si>
    <t>Pol23</t>
  </si>
  <si>
    <t>Sire do 150 mm</t>
  </si>
  <si>
    <t>D19</t>
  </si>
  <si>
    <t>Výmalba celé stěny</t>
  </si>
  <si>
    <t>Pol24</t>
  </si>
  <si>
    <t>Výmalba celé porušené stěny</t>
  </si>
  <si>
    <t>D20</t>
  </si>
  <si>
    <t>Odvoz suti</t>
  </si>
  <si>
    <t>Pol25</t>
  </si>
  <si>
    <t>doprava suti na stavě, odvoz suti na skládku včetně poplatku za uložení</t>
  </si>
  <si>
    <t>D21</t>
  </si>
  <si>
    <t>HZS a REVIZE</t>
  </si>
  <si>
    <t>D22</t>
  </si>
  <si>
    <t>HODINOVE ZUCTOVACI SAZBY</t>
  </si>
  <si>
    <t>Pol1</t>
  </si>
  <si>
    <t>Demontáže svítidel a zásuvek na fasádě a opětovná montáž po zateplení objektu na stejná místa</t>
  </si>
  <si>
    <t>D23</t>
  </si>
  <si>
    <t>PROVEDENI REVIZNICH ZKOUSEK DLE CSN 33 2000-6</t>
  </si>
  <si>
    <t>Pol2</t>
  </si>
  <si>
    <t>Výchozí revize včetně vypracování revizní zprávy</t>
  </si>
  <si>
    <t>D24</t>
  </si>
  <si>
    <t>Hromosvod - jímací soustava z vysokonapěťové izolace</t>
  </si>
  <si>
    <t>D26</t>
  </si>
  <si>
    <t>Systém s vysokonapěťovou izolací s ≤ 75 cm</t>
  </si>
  <si>
    <t>1030-201269</t>
  </si>
  <si>
    <t>Podpůrná trubka GFK/AL pro L=1,955 m, jímač L= 2,5 m</t>
  </si>
  <si>
    <t>1030-201408</t>
  </si>
  <si>
    <t>Držák jímače do plochy kovové střechy</t>
  </si>
  <si>
    <t>1030-201420</t>
  </si>
  <si>
    <t>Držák pro kovové střechy se stojatým falcem 0,7-8 mm</t>
  </si>
  <si>
    <t>1030-201088</t>
  </si>
  <si>
    <t>Vodič šedý D 23 s vysokonapěťovou izolací s dostatečnou vzdáleností s &lt;75 pro vzduch</t>
  </si>
  <si>
    <t>1030-201190</t>
  </si>
  <si>
    <t>Připojovací sada pro vodič D 23 uvnitrř podpůrné trubky</t>
  </si>
  <si>
    <t>1030-201425</t>
  </si>
  <si>
    <t>Podpěra vedení HVI Ø 20/23 na plechové střechy k upevnění nýty nebo šrouby nebo na falc</t>
  </si>
  <si>
    <t>1030-201486</t>
  </si>
  <si>
    <t>Kovová podpěra vodiče 20/23 mm M8 s plastovou podložkou</t>
  </si>
  <si>
    <t>Pol7</t>
  </si>
  <si>
    <t>Kotva pro podpěru vedení do zateplění, síla zateplení minimálně 160mm</t>
  </si>
  <si>
    <t>D27</t>
  </si>
  <si>
    <t>Ostatní</t>
  </si>
  <si>
    <t>1030-200437</t>
  </si>
  <si>
    <t>SZ N - Svorka zkušební UNI pro Rd 8-10/ Rd 8-10 Nerez</t>
  </si>
  <si>
    <t>1244-1335</t>
  </si>
  <si>
    <t>Označovací štítek</t>
  </si>
  <si>
    <t>D28</t>
  </si>
  <si>
    <t>Vyrovnávající soustava</t>
  </si>
  <si>
    <t>1030-200951</t>
  </si>
  <si>
    <t>DVNF N - Svorka připojovací na falc s kontaktní plochou 10 cm² rozsah 0,7-8 mm nerez</t>
  </si>
  <si>
    <t>1030-200756</t>
  </si>
  <si>
    <t>DVOS N - podpěra vedení na okapní svod Ø 80-120, nerez</t>
  </si>
  <si>
    <t>1030-200934</t>
  </si>
  <si>
    <t>SOZ N - Svorka okapová nerez jeden Rd 6-10 mm, zaoblení žlabu 16-22 mm</t>
  </si>
  <si>
    <t>1244-1259</t>
  </si>
  <si>
    <t>Drát 8 AlMgSi T/4 drát Ø 8 mm (0,135kg/m)</t>
  </si>
  <si>
    <t>Pol9</t>
  </si>
  <si>
    <t>Práce ve výškách</t>
  </si>
  <si>
    <t>Pol26</t>
  </si>
  <si>
    <t>Pol10</t>
  </si>
  <si>
    <t>Demontáž stávajícího hromosvodu</t>
  </si>
  <si>
    <t>D29</t>
  </si>
  <si>
    <t>Ostatní náklady</t>
  </si>
  <si>
    <t>Pol27</t>
  </si>
  <si>
    <t>Doprava</t>
  </si>
  <si>
    <t>Pol28</t>
  </si>
  <si>
    <t>Přesun</t>
  </si>
  <si>
    <t>Pol29</t>
  </si>
  <si>
    <t>PPV</t>
  </si>
  <si>
    <t>SO_02 - Dílny</t>
  </si>
  <si>
    <t xml:space="preserve">    4 - Vodorovné konstrukce</t>
  </si>
  <si>
    <t xml:space="preserve">    712 - Povlakové krytiny</t>
  </si>
  <si>
    <t xml:space="preserve">    767 - 1 - Rolovací vrata ( dodávka specializované firmy )</t>
  </si>
  <si>
    <t xml:space="preserve">    767 - 2 - Sekční vrata ( dodávka specializované firmy )</t>
  </si>
  <si>
    <t xml:space="preserve">    767 - 4 - Lanový kotvící systém ( bude upřesněno )</t>
  </si>
  <si>
    <t>Vodorovné konstrukce</t>
  </si>
  <si>
    <t>417321414</t>
  </si>
  <si>
    <t>Ztužující pásy a věnce z betonu železového (bez výztuže) tř. C 20/25</t>
  </si>
  <si>
    <t>-1063836542</t>
  </si>
  <si>
    <t>https://podminky.urs.cz/item/CS_URS_2024_02/417321414</t>
  </si>
  <si>
    <t>"navýšení atiky" 13,50*0,30*0,10*2</t>
  </si>
  <si>
    <t>417351115</t>
  </si>
  <si>
    <t>Bednění bočnic ztužujících pásů a věnců včetně vzpěr zřízení</t>
  </si>
  <si>
    <t>1572394922</t>
  </si>
  <si>
    <t>https://podminky.urs.cz/item/CS_URS_2024_02/417351115</t>
  </si>
  <si>
    <t>13,50*0,15*2*2</t>
  </si>
  <si>
    <t>417351116</t>
  </si>
  <si>
    <t>Bednění bočnic ztužujících pásů a věnců včetně vzpěr odstranění</t>
  </si>
  <si>
    <t>1725402268</t>
  </si>
  <si>
    <t>https://podminky.urs.cz/item/CS_URS_2024_02/417351116</t>
  </si>
  <si>
    <t>569976180</t>
  </si>
  <si>
    <t>"pozn.23" 4,20*0,30</t>
  </si>
  <si>
    <t>881732509</t>
  </si>
  <si>
    <t>2110628443</t>
  </si>
  <si>
    <t>924252445</t>
  </si>
  <si>
    <t>447961361</t>
  </si>
  <si>
    <t>0,20*((3,60+2,40*2)*4+4,50+1,80*2+2,50+2,40*2+1,25+0,40*2)</t>
  </si>
  <si>
    <t>0,30*4,20*3*2</t>
  </si>
  <si>
    <t>743254105</t>
  </si>
  <si>
    <t>(3,60+2,40*2)*4+4,50+1,80*2+2,50+2,40*2+1,25+0,40*2+4,20*3*2</t>
  </si>
  <si>
    <t>1963527303</t>
  </si>
  <si>
    <t>římsy - pohledy JV a SZ</t>
  </si>
  <si>
    <t>18,70*(0,30+0,15)*2</t>
  </si>
  <si>
    <t>13,50*7,90-4,50*1,80+0,125*(4,50+1,80*2)</t>
  </si>
  <si>
    <t>13,50*(7,52+7,05)*1/2</t>
  </si>
  <si>
    <t>18,70*(7,00+6,15)*1/2+0,30*2*7,00+0,30*2*6,15</t>
  </si>
  <si>
    <t>-3,60*2,40*4+0,125*(3,60+2,40*2)*4</t>
  </si>
  <si>
    <t>5,00*7,00+13,70*6,60+0,30*2*7,00+0,30*2*6,60</t>
  </si>
  <si>
    <t>-(2,50*2,40+1,25*0,40)+0,125*(2,50+2,40*2+1,25+0,40*2)</t>
  </si>
  <si>
    <t>-4,20*4,20*3</t>
  </si>
  <si>
    <t>36831995</t>
  </si>
  <si>
    <t>(0,45+0,20)*18,70*2</t>
  </si>
  <si>
    <t>-2030571494</t>
  </si>
  <si>
    <t>24,31*1,05 'Přepočtené koeficientem množství</t>
  </si>
  <si>
    <t>1825594246</t>
  </si>
  <si>
    <t>-1728302557</t>
  </si>
  <si>
    <t>-1916099483</t>
  </si>
  <si>
    <t>682450704</t>
  </si>
  <si>
    <t>-377001303</t>
  </si>
  <si>
    <t>vyrovnání podkladu pro KZS cca z 1/3 plochy</t>
  </si>
  <si>
    <t>373,723*1/3</t>
  </si>
  <si>
    <t>-2014781644</t>
  </si>
  <si>
    <t>XPS tl.14 cm - sokl do úrovně +0,600</t>
  </si>
  <si>
    <t>"SV pohled" 13,60*1,00</t>
  </si>
  <si>
    <t>"JZ pohled" 13,60*(0,65+0,15)*1/2</t>
  </si>
  <si>
    <t>"SZ pohled" (5,00+0,20)*1,00+(13,70+0,20)*0,65-(8,90+4,00)*0,65</t>
  </si>
  <si>
    <t>"JV pohled" (18,70+0,20*2)*(1,00+0,15)*1/2</t>
  </si>
  <si>
    <t>28376424</t>
  </si>
  <si>
    <t>deska XPS hrana polodrážková a hladký povrch 300kPA λ=0,035 tl 140mm</t>
  </si>
  <si>
    <t>1047196422</t>
  </si>
  <si>
    <t>35,873*1,05 'Přepočtené koeficientem množství</t>
  </si>
  <si>
    <t>-1028223668</t>
  </si>
  <si>
    <t>EPS70F tl.160 mm z úrovně +0,600 do úrovně atiky +7,550 a do úrovně římsy +6,570</t>
  </si>
  <si>
    <t>"SV pohled" 13,60*6,95-4,50*1,80</t>
  </si>
  <si>
    <t>"JZ pohled" 13,60*6,95</t>
  </si>
  <si>
    <t>"SZ pohled" 18,70*6,00-(2,50*2,40+1,25*0,40+4,00*3,60+8,90*3,80)</t>
  </si>
  <si>
    <t>"JV pohled" 18,70*6,00-3,60*2,40*4</t>
  </si>
  <si>
    <t>28375952</t>
  </si>
  <si>
    <t>EPS 70F - 160mm, λD = 0,039 (W·m-1·K-1),1000x500x160mm, fasádní desky pro kontaktní zateplovací systémy ETICS a další konstrukce s běžnými požadavky na zatížení. Trvalá zatížitelnost v tlaku max. 1200kg/m2 při def. &lt; 2%.</t>
  </si>
  <si>
    <t>548986677</t>
  </si>
  <si>
    <t>316,06*1,05 'Přepočtené koeficientem množství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</si>
  <si>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</si>
  <si>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</si>
  <si>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556275535</t>
  </si>
  <si>
    <t>https://podminky.urs.cz/item/CS_URS_2024_02/622211011</t>
  </si>
  <si>
    <t>"XPS tl.5,0 cm" 0,30*(1,00*2+0,65+0,20)</t>
  </si>
  <si>
    <t>"EPS70F tl.5,0 cm" 0,30*6,90*4</t>
  </si>
  <si>
    <t>121863479</t>
  </si>
  <si>
    <t>8,28*1,05 'Přepočtené koeficientem množství</t>
  </si>
  <si>
    <t>28376417</t>
  </si>
  <si>
    <t>deska XPS hrana polodrážková a hladký povrch 300kPA λ=0,035 tl 50mm</t>
  </si>
  <si>
    <t>54093468</t>
  </si>
  <si>
    <t>0,855*1,05 'Přepočtené koeficientem množství</t>
  </si>
  <si>
    <t>622212071</t>
  </si>
  <si>
    <t>Montáž kontaktního zateplení vnějšího ostění, nadpraží nebo parapetu lepením z polystyrenových desek (dodávka ve specifikaci) hloubky špalet přes 200 do 400 mm, tloušťky desek přes 80 do 120 mm</t>
  </si>
  <si>
    <t>-655080376</t>
  </si>
  <si>
    <t>https://podminky.urs.cz/item/CS_URS_2024_02/622212071</t>
  </si>
  <si>
    <t>XPS tl.10 cm - sokl</t>
  </si>
  <si>
    <t>0,60*2</t>
  </si>
  <si>
    <t>EPS70F tl.10 cm - nad rámec soklu</t>
  </si>
  <si>
    <t>4,20+3,80*2</t>
  </si>
  <si>
    <t>352350145</t>
  </si>
  <si>
    <t>11,8*0,33 'Přepočtené koeficientem množství</t>
  </si>
  <si>
    <t>28376422</t>
  </si>
  <si>
    <t>deska XPS hrana polodrážková a hladký povrch 300kPA λ=0,035 tl 100mm</t>
  </si>
  <si>
    <t>-602249200</t>
  </si>
  <si>
    <t>1,2*0,33 'Přepočtené koeficientem množství</t>
  </si>
  <si>
    <t>-1396690230</t>
  </si>
  <si>
    <t>35,873+316,060+9,135</t>
  </si>
  <si>
    <t>1908346963</t>
  </si>
  <si>
    <t>"pro tl.14 cm" 18,70*2+13,60*2+0,20*4-(8,90-4,00)</t>
  </si>
  <si>
    <t>"pro tl.5,0 cm" 0,60*4</t>
  </si>
  <si>
    <t>59051634</t>
  </si>
  <si>
    <t>profil zakládací Al tl 1,0mm s okapnicí pro izolant tl 140mm</t>
  </si>
  <si>
    <t>170336010</t>
  </si>
  <si>
    <t>60,5*1,05 'Přepočtené koeficientem množství</t>
  </si>
  <si>
    <t>59051628</t>
  </si>
  <si>
    <t>profil zakládací Al tl 1,0mm s okapnicí pro izolant tl 50mm</t>
  </si>
  <si>
    <t>109590944</t>
  </si>
  <si>
    <t>2,4*1,05 'Přepočtené koeficientem množství</t>
  </si>
  <si>
    <t>338124497</t>
  </si>
  <si>
    <t>"nadpraží oken a římsy" 3,60*4+4,50+2,50+1,25+8,90+4,00+18,40*2</t>
  </si>
  <si>
    <t>"rohy budovy" 7,95*2*2+7,60*2+7,10*2</t>
  </si>
  <si>
    <t>"ostění oken a vjezdů" (2,40*4+1,80+2,40+0,40+4,40+4,20)*2</t>
  </si>
  <si>
    <t>"parapety" 3,60*4+4,50+2,50+1,25</t>
  </si>
  <si>
    <t>-178607439</t>
  </si>
  <si>
    <t>72,35*1,05 'Přepočtené koeficientem množství</t>
  </si>
  <si>
    <t>1723826200</t>
  </si>
  <si>
    <t>45,6*1,05 'Přepočtené koeficientem množství</t>
  </si>
  <si>
    <t>-1520841332</t>
  </si>
  <si>
    <t>61,2*1,05 'Přepočtené koeficientem množství</t>
  </si>
  <si>
    <t>-1169516809</t>
  </si>
  <si>
    <t>22,65*1,05 'Přepočtené koeficientem množství</t>
  </si>
  <si>
    <t>-1901733064</t>
  </si>
  <si>
    <t>(3,60+2,40*2)*4+4,50+1,80*2+2,50+2,40*2+1,25+0,40*2+4,00*4,20*2</t>
  </si>
  <si>
    <t>1146680289</t>
  </si>
  <si>
    <t>169,3*1,05 'Přepočtené koeficientem množství</t>
  </si>
  <si>
    <t>-794052374</t>
  </si>
  <si>
    <t>"SZ pohled" 0,60*1,00+0,60*0,65+(4,86+0,20)*1,00+(13,56+0,20)*0,65-(8,90+4,00)*0,65+0,15*0,65*2+0,34*0,65*2</t>
  </si>
  <si>
    <t>"JV pohled" (18,42+0,20*2)*(1,00+0,15)*1/2</t>
  </si>
  <si>
    <t>1777494948</t>
  </si>
  <si>
    <t>-1238535821</t>
  </si>
  <si>
    <t>"SV pohled" 13,60*6,95-4,50*1,80+0,16*(4,50+1,80*2)</t>
  </si>
  <si>
    <t>"SZ pohled" 18,70*6,00+0,65*6,95*2-(2,50*2,40+1,25*0,40+4,00*3,60+8,90*3,80)+0,16*(2,50+2,40*2+1,25+0,40*2+8,90+3,60*2)+0,46*(4,00+3,60*2)</t>
  </si>
  <si>
    <t>"JV pohled" 18,70*6,00+0,65*6,95*2-3,60*2,40*4+0,16*(3,60+2,40*2)*4</t>
  </si>
  <si>
    <t>307821188</t>
  </si>
  <si>
    <t>292213641</t>
  </si>
  <si>
    <t>3,60*2,40*4+4,50*1,80+2,50*2,40+1,25*0,40+4,00*4,20+8,90*4,40</t>
  </si>
  <si>
    <t>(3,65*4+4,55*1+2,55*1+1,30*1)*0,35</t>
  </si>
  <si>
    <t>-1744237139</t>
  </si>
  <si>
    <t>(19,65+13,60+0,20*2)*2-(8,90+4,00)+0,16*2+0,46*2</t>
  </si>
  <si>
    <t>1623201313</t>
  </si>
  <si>
    <t>"SV pohled" (13,60+1,00*2)*7,10</t>
  </si>
  <si>
    <t>"SZ pohled" (5,46+1,00)*7,10+(14,16+1,00)*6,72-19,30*0,50</t>
  </si>
  <si>
    <t>"JZ pohled" (13,60+1,00*2)*(6,72+6,25)*1/2</t>
  </si>
  <si>
    <t>"JV pohled" (19,62+1,00*2)*(7,10+6,25)*1/2-19,30*0,50</t>
  </si>
  <si>
    <t>-1225478459</t>
  </si>
  <si>
    <t>946113113</t>
  </si>
  <si>
    <t>Věže pojízdné trubkové nebo dílcové s maximálním zatížením podlahy do 200 kg/m2 o půdorysné ploše přes 5 m2 výšky přes 2,5 m do 3,5 m - montáž, příplatek za každý další den použití, demontáž ( dobu použití lešení vyjádří dodavatel v jednotkové ceně )</t>
  </si>
  <si>
    <t>397933047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</si>
  <si>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</si>
  <si>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</si>
  <si>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-72334763</t>
  </si>
  <si>
    <t>https://podminky.urs.cz/item/CS_URS_2024_02/952901221</t>
  </si>
  <si>
    <t>"1.N.P." 19,30*12,90</t>
  </si>
  <si>
    <t>"2.N.P" 4,70*12,30*1/3</t>
  </si>
  <si>
    <t>950 R_001</t>
  </si>
  <si>
    <t>Demontáž lampy VO ( odpojední, výložník, lampa )</t>
  </si>
  <si>
    <t>-567992639</t>
  </si>
  <si>
    <t>950 R_001.1</t>
  </si>
  <si>
    <t>Zpětná montáž lampy VO, kotvení výložníků přes KZS vč.dodání kotev, případní prodloužení vodičů, montáž lampy ( způsob provedení bude upřesněn )</t>
  </si>
  <si>
    <t>-1551341961</t>
  </si>
  <si>
    <t>950 R_002</t>
  </si>
  <si>
    <t>Demontáž vypínačů</t>
  </si>
  <si>
    <t>1891687021</t>
  </si>
  <si>
    <t>950 R_002.1</t>
  </si>
  <si>
    <t>Zpětná montáž vypínačů na KZS, případné prodloužení vodičů ( způsob provedení bude upřesněn )</t>
  </si>
  <si>
    <t>317019281</t>
  </si>
  <si>
    <t>950 R_003</t>
  </si>
  <si>
    <t>Demontáž plastových tabulek</t>
  </si>
  <si>
    <t>-1098122642</t>
  </si>
  <si>
    <t>950 R_003.1</t>
  </si>
  <si>
    <t>Zpětná montáž plastových tabulek, kotvení přes KZS ( způsob provedení bude upřesněn )</t>
  </si>
  <si>
    <t>-1274846121</t>
  </si>
  <si>
    <t>712340832</t>
  </si>
  <si>
    <t>Odstranění povlakové krytiny střech plochých do 10° z přitavených pásů NAIP v plné ploše dvouvrstvé</t>
  </si>
  <si>
    <t>-2033224707</t>
  </si>
  <si>
    <t>https://podminky.urs.cz/item/CS_URS_2024_02/712340832</t>
  </si>
  <si>
    <t>skladba S 1</t>
  </si>
  <si>
    <t>"vrchní vrstva" 18,70*(6,00+0,80)*2+6,75*(0,85+0,30)*1/2*2*2</t>
  </si>
  <si>
    <t>"vrstvy původní střešní krytiny" 18,70*(6,00+0,80)*2+6,75*(0,85+0,30)*1/2*2*2</t>
  </si>
  <si>
    <t>764002811</t>
  </si>
  <si>
    <t>Demontáž klempířských konstrukcí okapového plechu do suti, v krytině povlakové</t>
  </si>
  <si>
    <t>-2022719850</t>
  </si>
  <si>
    <t>https://podminky.urs.cz/item/CS_URS_2024_02/764002811</t>
  </si>
  <si>
    <t>18,70*2</t>
  </si>
  <si>
    <t>764002841</t>
  </si>
  <si>
    <t>Demontáž klempířských konstrukcí oplechování horních ploch zdí a nadezdívek do suti</t>
  </si>
  <si>
    <t>-1848216481</t>
  </si>
  <si>
    <t>https://podminky.urs.cz/item/CS_URS_2024_02/764002841</t>
  </si>
  <si>
    <t>"atiky" 13,50*2</t>
  </si>
  <si>
    <t>764002871</t>
  </si>
  <si>
    <t>Demontáž klempířských konstrukcí lemování zdí do suti</t>
  </si>
  <si>
    <t>1529598556</t>
  </si>
  <si>
    <t>https://podminky.urs.cz/item/CS_URS_2024_02/764002871</t>
  </si>
  <si>
    <t>13,70*2</t>
  </si>
  <si>
    <t>-850569609</t>
  </si>
  <si>
    <t>-1270032240</t>
  </si>
  <si>
    <t>7,00*4</t>
  </si>
  <si>
    <t>713140843</t>
  </si>
  <si>
    <t>Odstranění tepelné izolace střech plochých z rohoží, pásů, dílců, desek, bloků nadstřešních izolací připevněných šrouby z polystyrenu suchého, tloušťka izolace přes 100 do 200 mm</t>
  </si>
  <si>
    <t>1969154603</t>
  </si>
  <si>
    <t>https://podminky.urs.cz/item/CS_URS_2024_02/713140843</t>
  </si>
  <si>
    <t>"EPS tl.160 mm" 18,70*(6,00+0,80)*2</t>
  </si>
  <si>
    <t>713140861</t>
  </si>
  <si>
    <t>Odstranění tepelné izolace střech plochých z rohoží, pásů, dílců, desek, bloků nadstřešních izolací připevněných lepením z polystyrenu suchého, tloušťka izolace do 100 mm</t>
  </si>
  <si>
    <t>1891798828</t>
  </si>
  <si>
    <t>https://podminky.urs.cz/item/CS_URS_2024_02/713140861</t>
  </si>
  <si>
    <t>původní vrstvy - EPS tl.5,0 cm a POLSID tl.5,0 cm</t>
  </si>
  <si>
    <t>18,70*(6,00+0,80)*2</t>
  </si>
  <si>
    <t>965045113</t>
  </si>
  <si>
    <t>Bourání potěrů tl. do 50 mm cementových nebo pískocementových, plochy přes 4 m2</t>
  </si>
  <si>
    <t>1633069219</t>
  </si>
  <si>
    <t>https://podminky.urs.cz/item/CS_URS_2024_02/965045113</t>
  </si>
  <si>
    <t>"skladba S 1" 18,70*(6,00+0,80)*2</t>
  </si>
  <si>
    <t>965049113</t>
  </si>
  <si>
    <t>Bourání mazanin Příplatek k cenám za bourání mazanin betonových s rabicovým pletivem, tl. do 100 mm</t>
  </si>
  <si>
    <t>-552757664</t>
  </si>
  <si>
    <t>https://podminky.urs.cz/item/CS_URS_2024_02/965049113</t>
  </si>
  <si>
    <t>"skladba S 1" 18,70*(6,00+0,80)*2*0,05</t>
  </si>
  <si>
    <t>968072354</t>
  </si>
  <si>
    <t>Vybourání kovových rámů oken s křídly, dveřních zárubní, vrat, stěn, ostění nebo obkladů okenních rámů s křídly zdvojených, plochy do 1 m2</t>
  </si>
  <si>
    <t>68684999</t>
  </si>
  <si>
    <t>https://podminky.urs.cz/item/CS_URS_2024_02/968072354</t>
  </si>
  <si>
    <t>1,25*0,40</t>
  </si>
  <si>
    <t>968072357</t>
  </si>
  <si>
    <t>Vybourání kovových rámů oken s křídly, dveřních zárubní, vrat, stěn, ostění nebo obkladů okenních rámů s křídly zdvojených, plochy přes 4 m2</t>
  </si>
  <si>
    <t>304715051</t>
  </si>
  <si>
    <t>https://podminky.urs.cz/item/CS_URS_2024_02/968072357</t>
  </si>
  <si>
    <t>3,60*2,40*4+4,50*1,80*1+2,50*2,40*1</t>
  </si>
  <si>
    <t>1140872057</t>
  </si>
  <si>
    <t>začištění otvoru po vybourání oken</t>
  </si>
  <si>
    <t>0,30*((3,60+2,40)*2*4+(4,50+1,80)*2+(2,50+2,40)*2+(1,25+0,40)*2)</t>
  </si>
  <si>
    <t>886177251</t>
  </si>
  <si>
    <t>4,55+3,65*4+2,55+1,30</t>
  </si>
  <si>
    <t>1799306683</t>
  </si>
  <si>
    <t>767392802</t>
  </si>
  <si>
    <t>Demontáž krytin střech z plechů šroubovaných do suti</t>
  </si>
  <si>
    <t>1312278863</t>
  </si>
  <si>
    <t>https://podminky.urs.cz/item/CS_URS_2024_02/767392802</t>
  </si>
  <si>
    <t>"střecha přístřešku - trapézový plech" 2,20*1,80</t>
  </si>
  <si>
    <t>767996702</t>
  </si>
  <si>
    <t>Demontáž ostatních zámečnických konstrukcí řezáním o hmotnosti jednotlivých dílů přes 50 do 100 kg</t>
  </si>
  <si>
    <t>kg</t>
  </si>
  <si>
    <t>722622989</t>
  </si>
  <si>
    <t>https://podminky.urs.cz/item/CS_URS_2024_02/767996702</t>
  </si>
  <si>
    <t>"přístřešek dle pozn.14 na v.č.: 12" 75,000</t>
  </si>
  <si>
    <t>767691833</t>
  </si>
  <si>
    <t>Ostatní práce - vyvěšení nebo zavěšení kovových křídel vrat, plochy přes 4 m2</t>
  </si>
  <si>
    <t>-727571622</t>
  </si>
  <si>
    <t>https://podminky.urs.cz/item/CS_URS_2024_02/767691833</t>
  </si>
  <si>
    <t>"vrata dvoukřídlová 2×210×420" 2*3</t>
  </si>
  <si>
    <t>-379319297</t>
  </si>
  <si>
    <t>"u garážových vrat - pozn.23" 4,20*2</t>
  </si>
  <si>
    <t>-1699473380</t>
  </si>
  <si>
    <t>"u garážových vrat - pozn.14" 4,20*0,30</t>
  </si>
  <si>
    <t>-615393715</t>
  </si>
  <si>
    <t>978036131</t>
  </si>
  <si>
    <t>Otlučení cementových omítek vnějších ploch s vyškrabáním spar zdiva a s očištěním povrchu, v rozsahu přes 10 do 20 % ( břizolit )</t>
  </si>
  <si>
    <t>-1963161766</t>
  </si>
  <si>
    <t>https://podminky.urs.cz/item/CS_URS_2024_02/978036131</t>
  </si>
  <si>
    <t>831491578</t>
  </si>
  <si>
    <t>1103277283</t>
  </si>
  <si>
    <t>-550251489</t>
  </si>
  <si>
    <t>41,95*9 'Přepočtené koeficientem množství</t>
  </si>
  <si>
    <t>-1952722069</t>
  </si>
  <si>
    <t>1025017353</t>
  </si>
  <si>
    <t>712</t>
  </si>
  <si>
    <t>Povlakové krytiny</t>
  </si>
  <si>
    <t>712 R_001</t>
  </si>
  <si>
    <t>Příprava stávajícího podkladu - očištění apod.</t>
  </si>
  <si>
    <t>1437467321</t>
  </si>
  <si>
    <t>18,60*6,80*2+13,50*(0,58+0,30)*1/2*2+13,60*0,50*2</t>
  </si>
  <si>
    <t>712363544</t>
  </si>
  <si>
    <t>Provedení povlakové krytiny střech plochých do 10° z mechanicky kotvených hydroizolačních fólií včetně položení fólie a horkovzdušného svaření tl. tepelné izolace přes 200 do 240 mm budovy výšky do 18 m, kotvené do betonu vnitřní pole</t>
  </si>
  <si>
    <t>-348382615</t>
  </si>
  <si>
    <t>https://podminky.urs.cz/item/CS_URS_2024_02/712363544</t>
  </si>
  <si>
    <t>18,60*6,80*2-(18,60+5,80*2)*2*1,00</t>
  </si>
  <si>
    <t>28322012</t>
  </si>
  <si>
    <t>fólie hydroizolační střešní mPVC mechanicky kotvená tl 1,5mm šedá klasifikace Broof(t3) podrobná specifikace dle v.č.: 22</t>
  </si>
  <si>
    <t>1550127023</t>
  </si>
  <si>
    <t>192,56*1,1655 'Přepočtené koeficientem množství</t>
  </si>
  <si>
    <t>712363545</t>
  </si>
  <si>
    <t>Provedení povlakové krytiny střech plochých do 10° z mechanicky kotvených hydroizolačních fólií včetně položení fólie a horkovzdušného svaření tl. tepelné izolace přes 200 do 240 mm budovy výšky do 18 m, kotvené do betonu krajní pole</t>
  </si>
  <si>
    <t>405719599</t>
  </si>
  <si>
    <t>https://podminky.urs.cz/item/CS_URS_2024_02/712363545</t>
  </si>
  <si>
    <t>(16,60+5,80*2)*2*1,00</t>
  </si>
  <si>
    <t>-1026547128</t>
  </si>
  <si>
    <t>56,4*1,15 'Přepočtené koeficientem množství</t>
  </si>
  <si>
    <t>712363546</t>
  </si>
  <si>
    <t>Provedení povlakové krytiny střech plochých do 10° z mechanicky kotvených hydroizolačních fólií včetně položení fólie a horkovzdušného svaření tl. tepelné izolace přes 200 do 240 mm budovy výšky do 18 m, kotvené do betonu rohové pole</t>
  </si>
  <si>
    <t>1982703141</t>
  </si>
  <si>
    <t>https://podminky.urs.cz/item/CS_URS_2024_02/712363546</t>
  </si>
  <si>
    <t>1,00*1,00*4</t>
  </si>
  <si>
    <t>-263720774</t>
  </si>
  <si>
    <t>4*1,15 'Přepočtené koeficientem množství</t>
  </si>
  <si>
    <t>712861705</t>
  </si>
  <si>
    <t>Provedení povlakové krytiny střech samostatným vytažením izolačního povlaku fólií na konstrukce převyšující úroveň střechy, přilepenou se svařovanými spoji</t>
  </si>
  <si>
    <t>1761071912</t>
  </si>
  <si>
    <t>https://podminky.urs.cz/item/CS_URS_2024_02/712861705</t>
  </si>
  <si>
    <t xml:space="preserve">"S 1 - atika" </t>
  </si>
  <si>
    <t>13,50*((0,58+0,30)*1/2+0,20)*2+13,60*(0,50+0,20)*2</t>
  </si>
  <si>
    <t>28322058</t>
  </si>
  <si>
    <t>fólie hydroizolační střešní mPVC nevyztužená, určená na detaily tl 1,5mm</t>
  </si>
  <si>
    <t>-785512921</t>
  </si>
  <si>
    <t>36,32*1,2 'Přepočtené koeficientem množství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</si>
  <si>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</si>
  <si>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</si>
  <si>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-177543760</t>
  </si>
  <si>
    <t>https://podminky.urs.cz/item/CS_URS_2024_02/712363005</t>
  </si>
  <si>
    <t>"koutová lišta" 26,80*0,10</t>
  </si>
  <si>
    <t>"rohová lišta" 27,20*0,10</t>
  </si>
  <si>
    <t>"okapnice" 37,20*0,20</t>
  </si>
  <si>
    <t>"závětrná lišta - atika" 27,20*0,20</t>
  </si>
  <si>
    <t>712363352</t>
  </si>
  <si>
    <t>Povlakové krytiny střech plochých do 10° z tvarovaných poplastovaných lišt pro mPVC vnitřní koutová lišta rš 100 mm</t>
  </si>
  <si>
    <t>370970156</t>
  </si>
  <si>
    <t>https://podminky.urs.cz/item/CS_URS_2024_02/712363352</t>
  </si>
  <si>
    <t>6,70*2*2</t>
  </si>
  <si>
    <t>712363353</t>
  </si>
  <si>
    <t>Povlakové krytiny střech plochých do 10° z tvarovaných poplastovaných lišt pro mPVC vnější koutová lišta rš 100 mm</t>
  </si>
  <si>
    <t>-1274323706</t>
  </si>
  <si>
    <t>https://podminky.urs.cz/item/CS_URS_2024_02/712363353</t>
  </si>
  <si>
    <t>13,60*2</t>
  </si>
  <si>
    <t>712363357</t>
  </si>
  <si>
    <t>Povlakové krytiny střech plochých do 10° z tvarovaných poplastovaných lišt pro mPVC okapnice rš 250 mm</t>
  </si>
  <si>
    <t>1823959953</t>
  </si>
  <si>
    <t>https://podminky.urs.cz/item/CS_URS_2024_02/712363357</t>
  </si>
  <si>
    <t>18,60*2</t>
  </si>
  <si>
    <t>712363358</t>
  </si>
  <si>
    <t>Povlakové krytiny střech plochých do 10° z tvarovaných poplastovaných lišt pro mPVC závětrná lišta rš 250 mm</t>
  </si>
  <si>
    <t>221840850</t>
  </si>
  <si>
    <t>https://podminky.urs.cz/item/CS_URS_2024_02/712363358</t>
  </si>
  <si>
    <t>"atiky" 13,60*2</t>
  </si>
  <si>
    <t>712391171</t>
  </si>
  <si>
    <t>Provedení povlakové krytiny střech plochých do 10° -ostatní práce provedení vrstvy textilní podkladní</t>
  </si>
  <si>
    <t>1408685327</t>
  </si>
  <si>
    <t>https://podminky.urs.cz/item/CS_URS_2024_02/712391171</t>
  </si>
  <si>
    <t>18,60*6,80*2+13,50*((0,58+0,30)*1/2+0,20)*2+13,60*(0,50+0,20)*2</t>
  </si>
  <si>
    <t>28343122</t>
  </si>
  <si>
    <t>rohož separační ze skelných vláken 120g/m2 pod hydroizolační fólie</t>
  </si>
  <si>
    <t>1624691093</t>
  </si>
  <si>
    <t>289,28*1,15 'Přepočtené koeficientem množství</t>
  </si>
  <si>
    <t>713141152</t>
  </si>
  <si>
    <t>Montáž tepelné izolace střech plochých rohožemi, pásy, deskami, dílci, bloky (izolační materiál ve specifikaci) kladenými volně dvouvrstvá</t>
  </si>
  <si>
    <t>2051431014</t>
  </si>
  <si>
    <t>https://podminky.urs.cz/item/CS_URS_2024_02/713141152</t>
  </si>
  <si>
    <t>EPS100 tl.120+120 mm</t>
  </si>
  <si>
    <t>"skladba S 1" 18,60*6,65*2</t>
  </si>
  <si>
    <t>28372312</t>
  </si>
  <si>
    <t>EPS 100 - 120mm, λD = 0,037 (W·m-1·K-1),1000x500x120mm, stabilizované desky pro tepelné izolace konstrukcí s běžnými požadavky na zatížení, např. ploché střechy, podlahy apod. Trvalá zatížitelnost v tlaku max. 2000kg/m2 při def. &lt; 2%.</t>
  </si>
  <si>
    <t>1616124577</t>
  </si>
  <si>
    <t>247,38*2,1 'Přepočtené koeficientem množství</t>
  </si>
  <si>
    <t>712311101</t>
  </si>
  <si>
    <t>Provedení povlakové krytiny střech plochých do 10° natěradly a tmely za studena nátěrem lakem penetračním nebo asfaltovým</t>
  </si>
  <si>
    <t>-783023863</t>
  </si>
  <si>
    <t>https://podminky.urs.cz/item/CS_URS_2024_02/712311101</t>
  </si>
  <si>
    <t>18,60*6,75*2+13,50*0,25*2</t>
  </si>
  <si>
    <t>-1533483586</t>
  </si>
  <si>
    <t>257,85*0,00032 'Přepočtené koeficientem množství</t>
  </si>
  <si>
    <t>712331111</t>
  </si>
  <si>
    <t>Provedení povlakové krytiny střech plochých do 10° pásy na sucho podkladní samolepící asfaltový pás</t>
  </si>
  <si>
    <t>2088470759</t>
  </si>
  <si>
    <t>https://podminky.urs.cz/item/CS_URS_2024_02/712331111</t>
  </si>
  <si>
    <t>18,60*6,75*2+13,50*(0,25+0,20)*2</t>
  </si>
  <si>
    <t>62866281</t>
  </si>
  <si>
    <t>pás asfaltový samolepicí modifikovaný SBS s vložkou ze skleněné tkaniny se spalitelnou fólií nebo jemnozrnným minerálním posypem nebo textilií na horním povrchu tl 3,0mm</t>
  </si>
  <si>
    <t>1388686406</t>
  </si>
  <si>
    <t>263,25*1,1655 'Přepočtené koeficientem množství</t>
  </si>
  <si>
    <t>713131141</t>
  </si>
  <si>
    <t>Montáž tepelné izolace stěn rohožemi, pásy, deskami, dílci, bloky (izolační materiál ve specifikaci) lepením celoplošně</t>
  </si>
  <si>
    <t>145151936</t>
  </si>
  <si>
    <t>https://podminky.urs.cz/item/CS_URS_2024_02/713131141</t>
  </si>
  <si>
    <t>vnitřní strana atik</t>
  </si>
  <si>
    <t>EPS100 tl.50 mm</t>
  </si>
  <si>
    <t>13,60*(0,80+0,40)*1/2*2</t>
  </si>
  <si>
    <t>28375945</t>
  </si>
  <si>
    <t>deska EPS 100 fasádní λ=0,037 tl 50mm</t>
  </si>
  <si>
    <t>-952791310</t>
  </si>
  <si>
    <t>16,32*1,05 'Přepočtené koeficientem množství</t>
  </si>
  <si>
    <t>762361322</t>
  </si>
  <si>
    <t>Konstrukční vrstva pod klempířské prvky pro oplechování horních ploch zdí a nadezdívek (atik) z desek cementotřískových šroubovaných do podkladu, tloušťky desky 22 mm</t>
  </si>
  <si>
    <t>662581645</t>
  </si>
  <si>
    <t>https://podminky.urs.cz/item/CS_URS_2024_02/762361322</t>
  </si>
  <si>
    <t>"atiky" 13,60*0,52*2</t>
  </si>
  <si>
    <t>Spojovací prostředky krovů, bednění a laťování, nadstřešních konstrukcí svory, prkna, hřebíky, pásová ocel, vruty</t>
  </si>
  <si>
    <t>-120229881</t>
  </si>
  <si>
    <t>"desky cementotřískové" 14,144*0,022</t>
  </si>
  <si>
    <t>713141358</t>
  </si>
  <si>
    <t>Montáž tepelné izolace střech plochých spádovými klíny na zhlaví atiky šířky do 500 mm mechanicky ukotvenými šrouby</t>
  </si>
  <si>
    <t>-1354575393</t>
  </si>
  <si>
    <t>https://podminky.urs.cz/item/CS_URS_2024_02/713141358</t>
  </si>
  <si>
    <t>28376141</t>
  </si>
  <si>
    <t>klín izolační z pěnového polystyrenu EPS 100 spádový</t>
  </si>
  <si>
    <t>303480662</t>
  </si>
  <si>
    <t>0,327*1,1 'Přepočtené koeficientem množství</t>
  </si>
  <si>
    <t>60514105</t>
  </si>
  <si>
    <t>řezivo jehličnaté lať pevnostní třída S10-13 průřez 30x50mm</t>
  </si>
  <si>
    <t>2021787926</t>
  </si>
  <si>
    <t>0,082*1,1 'Přepočtené koeficientem množství</t>
  </si>
  <si>
    <t>-1132605839</t>
  </si>
  <si>
    <t>dle detailu na v.č.: 22</t>
  </si>
  <si>
    <t>"atiky" 13,60*2*2*(0,05+0,03)*2</t>
  </si>
  <si>
    <t>762335132</t>
  </si>
  <si>
    <t>Montáž vázaných konstrukcí krovů krokví rovnoběžných s okapem (vlašských) z řeziva hraněného na betonový podklad, průřezové plochy přes 120 do 224 cm2</t>
  </si>
  <si>
    <t>294965221</t>
  </si>
  <si>
    <t>https://podminky.urs.cz/item/CS_URS_2024_02/762335132</t>
  </si>
  <si>
    <t>"římsový profil 2×14×12" 18,70*2*2</t>
  </si>
  <si>
    <t>-168040213</t>
  </si>
  <si>
    <t>"římsový profil" 0,14*0,12*74,80</t>
  </si>
  <si>
    <t>60512131</t>
  </si>
  <si>
    <t>hranol stavební řezivo průřezu do 224cm2 dl 6-8m</t>
  </si>
  <si>
    <t>1390732000</t>
  </si>
  <si>
    <t>1,257*1,1 'Přepočtené koeficientem množství</t>
  </si>
  <si>
    <t>507231843</t>
  </si>
  <si>
    <t>"římsový profil" (0,14+0,12)*2*74,80</t>
  </si>
  <si>
    <t>998712102</t>
  </si>
  <si>
    <t>Přesun hmot pro povlakové krytiny stanovený z hmotnosti přesunovaného materiálu vodorovná dopravní vzdálenost do 50 m v objektech výšky přes 6 do 12 m</t>
  </si>
  <si>
    <t>-2119909025</t>
  </si>
  <si>
    <t>https://podminky.urs.cz/item/CS_URS_2024_02/998712102</t>
  </si>
  <si>
    <t>751511832</t>
  </si>
  <si>
    <t>Demontáž potrubí plechového skupiny II čtyřhranného s přírubou nebo bez příruby tloušťky plechu 1,0 mm, průřezu přes 0,07 do 0,13 m2</t>
  </si>
  <si>
    <t>417918602</t>
  </si>
  <si>
    <t>https://podminky.urs.cz/item/CS_URS_2024_02/751511832</t>
  </si>
  <si>
    <t>"JZ pohled - potrubí 350×350 mm" 3,000</t>
  </si>
  <si>
    <t>751512002</t>
  </si>
  <si>
    <t>Montáž potrubí plechového skupiny II čtyřhranného s přírubou tloušťky plechu 1,0 mm, průřezu přes 0,01 do 0,03 m2 ( bude použito stávající potrubí )</t>
  </si>
  <si>
    <t>1693202290</t>
  </si>
  <si>
    <t>https://podminky.urs.cz/item/CS_URS_2024_02/751512002</t>
  </si>
  <si>
    <t>751 R_001</t>
  </si>
  <si>
    <t>512758288</t>
  </si>
  <si>
    <t>751 R_002</t>
  </si>
  <si>
    <t>Prostavení konzol nebo osazení a dodávka nových ( pro zpětnou montáž VZT potrubí )</t>
  </si>
  <si>
    <t>14868466</t>
  </si>
  <si>
    <t>-1436926373</t>
  </si>
  <si>
    <t>764111471</t>
  </si>
  <si>
    <t>Krytina ze svitků nebo tabulí z pozinkovaného plechu s úpravou u okapů, prostupů a výčnělků desek železobetonových (vstupní stříška)</t>
  </si>
  <si>
    <t>1047985818</t>
  </si>
  <si>
    <t>https://podminky.urs.cz/item/CS_URS_2024_02/764111471</t>
  </si>
  <si>
    <t>"stávající rozvaděč" (1,20+0,10*2)*(0,30+0,10+0,15)</t>
  </si>
  <si>
    <t>764216604</t>
  </si>
  <si>
    <t>Oplechování parapetů z pozinkovaného plechu s povrchovou úpravou rovných mechanicky kotvené, bez rohů rš 330 mm</t>
  </si>
  <si>
    <t>-1831255055</t>
  </si>
  <si>
    <t>https://podminky.urs.cz/item/CS_URS_2024_02/764216604</t>
  </si>
  <si>
    <t>-1400039385</t>
  </si>
  <si>
    <t>"ozn.301"  19,00*2</t>
  </si>
  <si>
    <t>1365124272</t>
  </si>
  <si>
    <t>977574626</t>
  </si>
  <si>
    <t>"ozn.300" 7,50*4</t>
  </si>
  <si>
    <t>-484766561</t>
  </si>
  <si>
    <t>766694116</t>
  </si>
  <si>
    <t>Montáž ostatních truhlářských konstrukcí parapetních desek dřevěných nebo plastových šířky do 300 mm</t>
  </si>
  <si>
    <t>-110123494</t>
  </si>
  <si>
    <t>https://podminky.urs.cz/item/CS_URS_2024_02/766694116</t>
  </si>
  <si>
    <t>"ozn.50,51,52,53,54" 3,65*3+3,65*1+4,55*1+2,55*1+1,30*1</t>
  </si>
  <si>
    <t>61144401</t>
  </si>
  <si>
    <t>parapet plastový vnitřní š 250mm</t>
  </si>
  <si>
    <t>306261953</t>
  </si>
  <si>
    <t>1193966016</t>
  </si>
  <si>
    <t>-571431203</t>
  </si>
  <si>
    <t>-1237742866</t>
  </si>
  <si>
    <t>"ozn.50" (1,20+2,40)*2*3*3</t>
  </si>
  <si>
    <t>"ozn.51" (1,20+2,40)*2*3*1</t>
  </si>
  <si>
    <t>"ozn.52" (1,50+1,80)*2*3*1</t>
  </si>
  <si>
    <t>"ozn.53" (1,25+2,40)*2*2*1</t>
  </si>
  <si>
    <t>"ozn.54" (1,25+0,50)*2*1</t>
  </si>
  <si>
    <t>Plastová okna z šestikomorových profilů; zasklení tepelně izolační trojsklo, celkový součinitel vč.rámu=0,9 W/(M2K) barva EXT/INT bílá/bílá; kování ( podrobná specifikace dle PSV ozn.50,51,52,53,54 )</t>
  </si>
  <si>
    <t>1477105210</t>
  </si>
  <si>
    <t>ozn.50 - 360×180 1×OS+5×FIX - 3 ks</t>
  </si>
  <si>
    <t>ozn.51 - 360×240 1×OS+4×FIX+1×vyústění VZT - 1 ks</t>
  </si>
  <si>
    <t>ozn.52 - 450×180 3×FIX - 1 ks</t>
  </si>
  <si>
    <t>ozn.53 -250×240 2×SKL+2×FIX - 1 ks</t>
  </si>
  <si>
    <t>ozn.54 - 125×50 OS - 1 křídl.</t>
  </si>
  <si>
    <t>1713324066</t>
  </si>
  <si>
    <t>"ozn.50" (3,60+2,40*2)*3</t>
  </si>
  <si>
    <t>"ozn.51" (3,60+2,40*2)*1</t>
  </si>
  <si>
    <t>"ozn.52" (4,50+1,80*2)*1</t>
  </si>
  <si>
    <t>"ozn.53" (2,50+2,40*2)*1</t>
  </si>
  <si>
    <t>"ozn.54" (1,25+0,50*2)*1</t>
  </si>
  <si>
    <t>1894436843</t>
  </si>
  <si>
    <t>-48163839</t>
  </si>
  <si>
    <t>905932625</t>
  </si>
  <si>
    <t>"JZ pohled" 8,000</t>
  </si>
  <si>
    <t>váha žebříku - 400 kg</t>
  </si>
  <si>
    <t>1018123771</t>
  </si>
  <si>
    <t>2117064655</t>
  </si>
  <si>
    <t>618784267</t>
  </si>
  <si>
    <t>-1028042367</t>
  </si>
  <si>
    <t>Montáž a dodávka - ocelový úhelník L 100×100×6 mm dl.4,20 m vč.7 ks kotev 40×5 dl.0,20 m povrchová úprava žárový pozink</t>
  </si>
  <si>
    <t>-1941488289</t>
  </si>
  <si>
    <t>Montáž a dodávka - ocelové profily Jäckl 100×100×6 mm dl.4,20 m pro osazení sekčních vrat; přikotveny ke stávajícímu zdivu, povrchová úprava žárový pozink alt.nátěr</t>
  </si>
  <si>
    <t>-86609672</t>
  </si>
  <si>
    <t>-744200184</t>
  </si>
  <si>
    <t>Rolovací vrata ( dodávka specializované firmy )</t>
  </si>
  <si>
    <t>767_1 R_001</t>
  </si>
  <si>
    <t>Montáž a dodávka - rolovací vrata zateplená navíjecí do venkovního boxu rozměr vrat 420×420 cm; pohon GFA; 3×dálkové ovládání; vypínač uvnitř objektu; U vč.rámu U=1,7 W/(M2.K); barva ext/int - šedá/bílá ( podrobná specifikace dle PSV ozn.501 )</t>
  </si>
  <si>
    <t>-1654997701</t>
  </si>
  <si>
    <t>1889783069</t>
  </si>
  <si>
    <t>767 - 2</t>
  </si>
  <si>
    <t>Sekční vrata ( dodávka specializované firmy )</t>
  </si>
  <si>
    <t>767_2 R_001</t>
  </si>
  <si>
    <t>Montáž a dodávka - sekční vrata zateplená vysouvací pod stropní konstrukci rozměr 420×420 cm s dveřmi 90×200 cm se samozavíračem, zámek vložkový, konstrukce z Pz profilů vč.kotvení, el.pohon, 3×dálkové ovládání, U vč.rámu U=1,7 W/(M2.K); barva ext/int - šedá/bílá ( podrobná specifikace dle PSV ozn.500 )</t>
  </si>
  <si>
    <t>-460933965</t>
  </si>
  <si>
    <t>1650656253</t>
  </si>
  <si>
    <t>Lanový kotvící systém ( bude upřesněno )</t>
  </si>
  <si>
    <t>767881112</t>
  </si>
  <si>
    <t>Montáž záchytného systému proti pádu bodů samostatných nebo v systému s poddajným kotvícím vedením do železobetonu chemickou kotvou</t>
  </si>
  <si>
    <t>729700770</t>
  </si>
  <si>
    <t>https://podminky.urs.cz/item/CS_URS_2024_02/767881112</t>
  </si>
  <si>
    <t>70921319</t>
  </si>
  <si>
    <t>kotvicí bod pro betonové konstrukce do předvrtaného otvoru pomocí hmoždinky nebo chemické kotvy dl 400mm</t>
  </si>
  <si>
    <t>-295408953</t>
  </si>
  <si>
    <t>767881161</t>
  </si>
  <si>
    <t>Montáž záchytného systému proti pádu nástavců určených k upevnění na sloupky nebo body v systému poddajného kotvícího vedení montáž lana uchycení lana k nástavcům</t>
  </si>
  <si>
    <t>895214673</t>
  </si>
  <si>
    <t>https://podminky.urs.cz/item/CS_URS_2024_02/767881161</t>
  </si>
  <si>
    <t>31452201</t>
  </si>
  <si>
    <t>nerezové lano určené pro systémy s požadavkem na permanentní kotvicí vedení tl 8mm</t>
  </si>
  <si>
    <t>134704515</t>
  </si>
  <si>
    <t>31452204</t>
  </si>
  <si>
    <t>koncovka k nerez lanu pevná určená k nalisování na nerezové lano lano tl 6mm</t>
  </si>
  <si>
    <t>-2060911012</t>
  </si>
  <si>
    <t>47049943</t>
  </si>
  <si>
    <t>-1387671960</t>
  </si>
  <si>
    <t>"stávající žebřík vč.koše" 8,00*0,40+1,00*3,14*0,60*8,00*0,80</t>
  </si>
  <si>
    <t>"stávající VZT potrubí" 0,35*4*3,00*1,20</t>
  </si>
  <si>
    <t>2131190124</t>
  </si>
  <si>
    <t>2067793127</t>
  </si>
  <si>
    <t>1983764272</t>
  </si>
  <si>
    <t>-1961011336</t>
  </si>
  <si>
    <t>"1.N.P." 4,70*12,30+13,70*3,00*2</t>
  </si>
  <si>
    <t>"2.N.P." 4,70*3,00</t>
  </si>
  <si>
    <t>1514002617</t>
  </si>
  <si>
    <t>"okna v 1.N.P." 3,60*2,40*4+4,50*1,80+2,50*2,40</t>
  </si>
  <si>
    <t>"okno v 2.N.P." 1,25*0,50</t>
  </si>
  <si>
    <t>"vnitřní parapety" (3,65*4+4,55+2,55+1,30)*0,35</t>
  </si>
  <si>
    <t>"vrata" 4,00*4,20+4,20*4,20*2</t>
  </si>
  <si>
    <t>-437957734</t>
  </si>
  <si>
    <t>109,415*1,1 'Přepočtené koeficientem množství</t>
  </si>
  <si>
    <t>-1606624332</t>
  </si>
  <si>
    <t>5,460+48,350+82,020</t>
  </si>
  <si>
    <t>-1799730365</t>
  </si>
  <si>
    <t>135,83*0,04 'Přepočtené koeficientem množství</t>
  </si>
  <si>
    <t>83669667</t>
  </si>
  <si>
    <t>opravy maleb v prostorách se sv.v.do 3,8 m</t>
  </si>
  <si>
    <t>"2.N.P." (4,70+0,50)*1,05</t>
  </si>
  <si>
    <t>784211103</t>
  </si>
  <si>
    <t>Malby z malířských směsí oděruvzdorných za mokra dvojnásobné, bílé za mokra oděruvzdorné výborně v místnostech výšky přes 3,80 do 5,00 m</t>
  </si>
  <si>
    <t>450008280</t>
  </si>
  <si>
    <t>https://podminky.urs.cz/item/CS_URS_2024_02/784211103</t>
  </si>
  <si>
    <t>opravy maleb v prostorách se sv.v.do 5,0 m</t>
  </si>
  <si>
    <t>(4,20+0,50)*4,50-3,60*2,40+0,20*(3,60+2,40*2)</t>
  </si>
  <si>
    <t>(4,20+0,50)*4,50-2,50*2,40+0,20*(2,50+2,40*2)</t>
  </si>
  <si>
    <t>(4,20+0,45*2)*4,50-4,20*1,80+0,20*(4,50+1,80*2)+0,15*2*1,80</t>
  </si>
  <si>
    <t>784211105</t>
  </si>
  <si>
    <t>Malby z malířských směsí oděruvzdorných za mokra dvojnásobné, bílé za mokra oděruvzdorné výborně v místnostech výšky přes 5,00 m</t>
  </si>
  <si>
    <t>718178797</t>
  </si>
  <si>
    <t>https://podminky.urs.cz/item/CS_URS_2024_02/784211105</t>
  </si>
  <si>
    <t>opravy maleb v prostorách se sv.v.nad 5,0 m</t>
  </si>
  <si>
    <t>(4,20*5,85-3,60*2,40+0,20*(3,60+2,40*2))*3</t>
  </si>
  <si>
    <t>4,20*5,85*3-(4,00*4,20+4,20*4,20*2)+0,30*4,20*3*2</t>
  </si>
  <si>
    <t>-105760467</t>
  </si>
  <si>
    <t xml:space="preserve">    D3 - Doplnění silnoproudu</t>
  </si>
  <si>
    <t xml:space="preserve">      D4 - zásuvka průmyslová, IP44, IP67</t>
  </si>
  <si>
    <t xml:space="preserve">      D5 - zásuvka NN, IP44</t>
  </si>
  <si>
    <t xml:space="preserve">      D6 - prepínač - IP44</t>
  </si>
  <si>
    <t xml:space="preserve">      D7 - ovladač pro vrata IP44 (plast, bezšroubové svorky)</t>
  </si>
  <si>
    <t xml:space="preserve">      D8 - rámeček</t>
  </si>
  <si>
    <t xml:space="preserve">      D9 - HODINOVE ZUCTOVACI SAZBY</t>
  </si>
  <si>
    <t xml:space="preserve">      D10 - PROVEDENI REVIZNICH ZKOUSEK DLE CSN 33 2000-6</t>
  </si>
  <si>
    <t xml:space="preserve">    D11 - Hromosvod</t>
  </si>
  <si>
    <t xml:space="preserve">      D12 - Jímací soustava z vysokonapěťové izolace</t>
  </si>
  <si>
    <t xml:space="preserve">      D13 - Systém s vysokonapěťovou izolací s ≤ 60 cm</t>
  </si>
  <si>
    <t xml:space="preserve">      D14 - Ostatní</t>
  </si>
  <si>
    <t xml:space="preserve">        D15 - Zemnič</t>
  </si>
  <si>
    <t xml:space="preserve">        D16 - Ostatní náklady</t>
  </si>
  <si>
    <t xml:space="preserve">    D17 - Zemní práce</t>
  </si>
  <si>
    <t xml:space="preserve">      D18 - VYTÝČENÍ TRATI</t>
  </si>
  <si>
    <t xml:space="preserve">      D19 - SEJMUTÍ DRNU</t>
  </si>
  <si>
    <t xml:space="preserve">      D20 - HLOUBENÍ KABELOVÉ RÝHY</t>
  </si>
  <si>
    <t xml:space="preserve">      D21 - ZÁSYP PÁSKŮ PROSÁTOU ZEMINOU</t>
  </si>
  <si>
    <t xml:space="preserve">      D22 - FOLIE VÝSTRAŽNÁ Z PVC</t>
  </si>
  <si>
    <t xml:space="preserve">      D23 - ZÁHOZ KABELOVÉ RÝHY</t>
  </si>
  <si>
    <t xml:space="preserve">      D24 - ÚPRAVA POVRCHU</t>
  </si>
  <si>
    <t xml:space="preserve">    D16 - Ostatní náklady</t>
  </si>
  <si>
    <t>motáž rozvaděčů OCEP, plastových rozvodnic, nebo rozvaděčových skříní na stavbě, včetně připojení, M</t>
  </si>
  <si>
    <t>KRABICE EL. DO ZATEPLENÍ</t>
  </si>
  <si>
    <t>7004-8068</t>
  </si>
  <si>
    <t>zásuvka průmyslová, IP44, IP67</t>
  </si>
  <si>
    <t>Zásuvka průmyslová, nástěnná montáž; řazení 3P+N+PE; b. IP44, 16 A</t>
  </si>
  <si>
    <t>zásuvka NN, IP44</t>
  </si>
  <si>
    <t>1002-1100</t>
  </si>
  <si>
    <t>Zásuvka jednonásobná IP44, s ochranným kolíkem, s clonkami, s víčkem, bezšroubové svorky, zapuštěná montáž; řazení 2P+PE; (do hořl. podkladů B až E)</t>
  </si>
  <si>
    <t>prepínač - IP44</t>
  </si>
  <si>
    <t>Přepínač sériový IP44, zapuštěná montáž; řazení 5; (do hořl. podkladů B až E)</t>
  </si>
  <si>
    <t>ovladač pro vrata IP44 (plast, bezšroubové svorky)</t>
  </si>
  <si>
    <t>rámeček</t>
  </si>
  <si>
    <t>Hromosvod</t>
  </si>
  <si>
    <t>Jímací soustava z vysokonapěťové izolace</t>
  </si>
  <si>
    <t>Systém s vysokonapěťovou izolací s ≤ 60 cm</t>
  </si>
  <si>
    <t>Pol3</t>
  </si>
  <si>
    <t>Podpůrná trubka GFK/AL 2400mm / jímač nerez 1000 mm</t>
  </si>
  <si>
    <t>1030-201409</t>
  </si>
  <si>
    <t>Držák pro podpůrnou trubku na zeď</t>
  </si>
  <si>
    <t>Pol4</t>
  </si>
  <si>
    <t>Zavitové tyč do zdi do systému zateplení +160mm na chemickou kotvu</t>
  </si>
  <si>
    <t>Pol5</t>
  </si>
  <si>
    <t>Vodič s vysokonapěťové izolací, dostatečné vzdálenosti s ≤ 60 cm (VZDUCH)</t>
  </si>
  <si>
    <t>Pol6</t>
  </si>
  <si>
    <t>Sada Připojovacích prvků pro vodič s≤ 60 cm, pro uložení uvnitř podpůrné trubky</t>
  </si>
  <si>
    <t>Svorka zkušební UNI pro Rd 8-10/ Rd 8-10 Nerez</t>
  </si>
  <si>
    <t>1030-30503</t>
  </si>
  <si>
    <t>ZTU N - Zzaváděcí tyč nerez V4A D16 - 1500 mm</t>
  </si>
  <si>
    <t>1030-200409</t>
  </si>
  <si>
    <t>DTNS - N Držák zaváděcí tyče na stěnu s vlastní hmoždinkou do zateplení</t>
  </si>
  <si>
    <t>Zemnič</t>
  </si>
  <si>
    <t>1244-1221</t>
  </si>
  <si>
    <t>Páska 30x3,5 N páska 30x3,5 (0,84kg/m)</t>
  </si>
  <si>
    <t>1244-1220</t>
  </si>
  <si>
    <t>Drát 10 N V4A drát Ø 10 mm (0,62kg/m)</t>
  </si>
  <si>
    <t>1244-969</t>
  </si>
  <si>
    <t>HZTZ1 - zemnící tyč se svorkou 1m, FeZn</t>
  </si>
  <si>
    <t>1030-200422</t>
  </si>
  <si>
    <t>SKDP N Křížová svorka pro vodiče Ø8/10 a pásky do 40 mm Nerez se středovou destičkou</t>
  </si>
  <si>
    <t>1030-201504</t>
  </si>
  <si>
    <t>SKDD N Křížová svorka pro vodiče Ø8/10 a pásky 30 mm nerez V4A s mezidestičkou a vratovými šrouby</t>
  </si>
  <si>
    <t>1030-200922</t>
  </si>
  <si>
    <t>SKPP N Křížová svorka pro pásky 30 mm nerez V4A bez středové destičky</t>
  </si>
  <si>
    <t>1030-200423</t>
  </si>
  <si>
    <t>SKZTD N Křížová svorka pro vodiče Ø8/10 a tyče Ø 16 nebo pásky 30 NerezV4A se středovou destičkou</t>
  </si>
  <si>
    <t>Pol8</t>
  </si>
  <si>
    <t>Zemní práce</t>
  </si>
  <si>
    <t>VYTÝČENÍ TRATI</t>
  </si>
  <si>
    <t>9999-890</t>
  </si>
  <si>
    <t>Kabelové vedení v zastaveném prostoru</t>
  </si>
  <si>
    <t>km</t>
  </si>
  <si>
    <t>SEJMUTÍ DRNU</t>
  </si>
  <si>
    <t>9999-897</t>
  </si>
  <si>
    <t>Nářez drnu,naložení,odvoz</t>
  </si>
  <si>
    <t>HLOUBENÍ KABELOVÉ RÝHY</t>
  </si>
  <si>
    <t>9999-1002</t>
  </si>
  <si>
    <t>Zemina třídy 4, šíře 350mm,hloubka 800mm</t>
  </si>
  <si>
    <t>ZÁSYP PÁSKŮ PROSÁTOU ZEMINOU</t>
  </si>
  <si>
    <t>9999-1089</t>
  </si>
  <si>
    <t>Zásyp kabelů prosátou zeminou šíře do 65cm, tloušťka 10cm</t>
  </si>
  <si>
    <t>FOLIE VÝSTRAŽNÁ Z PVC</t>
  </si>
  <si>
    <t>9999-1119</t>
  </si>
  <si>
    <t>Šířka 33cm</t>
  </si>
  <si>
    <t>ZÁHOZ KABELOVÉ RÝHY</t>
  </si>
  <si>
    <t>9999-1182</t>
  </si>
  <si>
    <t>ÚPRAVA POVRCHU</t>
  </si>
  <si>
    <t>9999-1196</t>
  </si>
  <si>
    <t>Provizorní úprava terénu v zemina třídy 4</t>
  </si>
  <si>
    <t>9999-1189</t>
  </si>
  <si>
    <t>Položeni drnu</t>
  </si>
  <si>
    <t>9999-1190</t>
  </si>
  <si>
    <t>Osetí povrchu travou</t>
  </si>
  <si>
    <t>Pol11</t>
  </si>
  <si>
    <t>Pol12</t>
  </si>
  <si>
    <t>Pol13</t>
  </si>
  <si>
    <t>VON - Vedlejší a ostatní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</si>
  <si>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</si>
  <si>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D1 - Vedlejší a ostatní náklady</t>
  </si>
  <si>
    <t>002-004.1</t>
  </si>
  <si>
    <t>Zařízení staveniště, vč. BOZP / Veškeré činnosti dle vyhl. 230/2012Sb. §9 odst. 2 související s vybudováním, provozem a likvidací staveniště, vč. úklidu objektu před předáním stavby._x000D_
Standardní prvky BOZP (mobilní oplocení, výstražné značení, přechody výkopů vč. oplocení, zábradlí, atd - vč. jejich dodávky, montáže, údržby a demontáže, resp. likvidace) a povinosti vyplívající z plánu BOZP vč. připomínek příslušných úřadů</t>
  </si>
  <si>
    <t>ÚRS</t>
  </si>
  <si>
    <t>1024</t>
  </si>
  <si>
    <t>315473107</t>
  </si>
  <si>
    <t>002-006</t>
  </si>
  <si>
    <t>Poskytnutí zařízení staveniště (jeho části) pro umožnění činnosti TDS, AD, SÚ, BOZP na stavbě / Pro zástupce objednatele (TDS, technici, AD, SÚ, koordinátor BOZP, .... ) bude v rámci zařízení staveniště zpřístupněna jedna kancelář (kontejnerového typu - zateplená, se sociálním zázemím včetně úklidových prostředků a potřeb), vybavená stoly, židlemi pro 6 osob, věšáky, s úložnými uzamykatelnými prostorami připojená na el. en., vodu a zabezpečená (před buňkou čistící zóna). _x000D_
Kancelářská buňka bude sloužit jako pracoviště výše uvedených pracovníků objednavatele a orgánů DOSS na stavbě.</t>
  </si>
  <si>
    <t>1329226365</t>
  </si>
  <si>
    <t>002-008.1</t>
  </si>
  <si>
    <t>Publicita projektu dle podmínek dotačního titulu - info tabulka o účasti v dotačním programu ( materiál, velikost a způsoub provedení - bude upřesněno ) položka bude akceptovatelná v případě dotace</t>
  </si>
  <si>
    <t>1720960768</t>
  </si>
  <si>
    <t>002-102.1</t>
  </si>
  <si>
    <t>Geodetické zaměření řešených stavebních objetků po dokončení díla - Geodetické zaměření veškerých řešených stavebních objetků a jejich částí dle vyhl. č. 230/2012Sb. §10 odst. 2 (geometriký plán pro zápis do katastru nemovitostí v 6ti tištěných originálních vyhotoveních + 1x elektronicky CD)</t>
  </si>
  <si>
    <t>-522807900</t>
  </si>
  <si>
    <t>002-201.1</t>
  </si>
  <si>
    <t>Projektová dokumentace skutečného provedení / Projektová dokumentace skutečného provedení dle vyhl. č. 230/2012Sb. §10 odst. 2 - 4x tištěně a 1x elektronicky na CD nosiči</t>
  </si>
  <si>
    <t>781870040</t>
  </si>
  <si>
    <t>002-301.1</t>
  </si>
  <si>
    <t>Kompletace atestů, certifikátů, revizních zpráv a ostatních dokladů / Kompletace atestů, certifikátů, revizních zpráv, protokolů o kotrolách, dokladů o vlastnostech materiálů, dokladů o likvidaci odpadu a ostatních dokladů potřebných k předání a kolaudaci stavby - 3x tištěně a 1x tištěně na CD nosiči.</t>
  </si>
  <si>
    <t>-634725409</t>
  </si>
  <si>
    <t>002-302</t>
  </si>
  <si>
    <t>Zpracování a předložení harmonogramů. Náklady na vyhotovení a předložení finančního a časového harmonogramu prací</t>
  </si>
  <si>
    <t>-898970176</t>
  </si>
  <si>
    <t>041403000</t>
  </si>
  <si>
    <t>Inženýrská činnost dozory koordinátor BOZP na staveništi</t>
  </si>
  <si>
    <t>-1181944663</t>
  </si>
  <si>
    <t>059002000</t>
  </si>
  <si>
    <t>Ostatní finance - umístění zařízení na objektech dle odborného posudku k výskytu synantropních druhů živočichů</t>
  </si>
  <si>
    <t>soubor</t>
  </si>
  <si>
    <t>420631533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</si>
  <si>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</si>
  <si>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</si>
  <si>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</si>
  <si>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</si>
  <si>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</si>
  <si>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</si>
  <si>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</si>
  <si>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</si>
  <si>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</si>
  <si>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</si>
  <si>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</si>
  <si>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</si>
  <si>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</si>
  <si>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</si>
  <si>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</si>
  <si>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</si>
  <si>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</si>
  <si>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</si>
  <si>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</si>
  <si>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</si>
  <si>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</si>
  <si>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</si>
  <si>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</si>
  <si>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</si>
  <si>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</si>
  <si>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</si>
  <si>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</si>
  <si>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</si>
  <si>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</si>
  <si>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</si>
  <si>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</si>
  <si>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</si>
  <si>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</si>
  <si>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</si>
  <si>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</si>
  <si>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</si>
  <si>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</si>
  <si>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</si>
  <si>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</si>
  <si>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</si>
  <si>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</si>
  <si>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</si>
  <si>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</si>
  <si>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</si>
  <si>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</si>
  <si>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</si>
  <si>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</si>
  <si>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</si>
  <si>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</si>
  <si>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</si>
  <si>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</si>
  <si>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</si>
  <si>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</si>
  <si>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</si>
  <si>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</si>
  <si>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</si>
  <si>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</si>
  <si>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</si>
  <si>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</si>
  <si>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</si>
  <si>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</si>
  <si>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</si>
  <si>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</si>
  <si>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</si>
  <si>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</si>
  <si>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</si>
  <si>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</si>
  <si>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</si>
  <si>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</si>
  <si>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</si>
  <si>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</si>
  <si>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</si>
  <si>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</si>
  <si>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</si>
  <si>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</si>
  <si>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</si>
  <si>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</si>
  <si>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</si>
  <si>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</si>
  <si>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</si>
  <si>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</si>
  <si>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</si>
  <si>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</si>
  <si>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</si>
  <si>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</si>
  <si>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</si>
  <si>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</si>
  <si>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</si>
  <si>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</si>
  <si>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</si>
  <si>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</si>
  <si>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</si>
  <si>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</si>
  <si>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</si>
  <si>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</si>
  <si>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</si>
  <si>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</si>
  <si>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</si>
  <si>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</si>
  <si>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</si>
  <si>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</si>
  <si>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</si>
  <si>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</si>
  <si>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</si>
  <si>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</si>
  <si>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</si>
  <si>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</si>
  <si>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</si>
  <si>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</si>
  <si>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</si>
  <si>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</si>
  <si>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</si>
  <si>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</si>
  <si>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</si>
  <si>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</si>
  <si>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</si>
  <si>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</si>
  <si>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</si>
  <si>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</si>
  <si>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</si>
  <si>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</si>
  <si>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</si>
  <si>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</si>
  <si>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</si>
  <si>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</si>
  <si>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</si>
  <si>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</si>
  <si>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</si>
  <si>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</si>
  <si>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</si>
  <si>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</si>
  <si>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</si>
  <si>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</si>
  <si>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</si>
  <si>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</si>
  <si>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</si>
  <si>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</si>
  <si>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</si>
  <si>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</si>
  <si>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</si>
  <si>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</si>
  <si>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</si>
  <si>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</si>
  <si>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</si>
  <si>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</si>
  <si>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</si>
  <si>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</si>
  <si>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</si>
  <si>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</si>
  <si>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</si>
  <si>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</si>
  <si>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</si>
  <si>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</si>
  <si>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</si>
  <si>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</si>
  <si>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</si>
  <si>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</si>
  <si>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</si>
  <si>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</si>
  <si>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</si>
  <si>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</si>
  <si>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</si>
  <si>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</si>
  <si>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</si>
  <si>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</si>
  <si>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</si>
  <si>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</si>
  <si>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</si>
  <si>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</si>
  <si>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</si>
  <si>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</si>
  <si>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</si>
  <si>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</si>
  <si>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</si>
  <si>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</si>
  <si>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</si>
  <si>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</si>
  <si>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</si>
  <si>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</si>
  <si>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</si>
  <si>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</si>
  <si>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</si>
  <si>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</si>
  <si>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998766202</t>
  </si>
  <si>
    <t>Přesun hmot pro konstrukce truhlářské stanovený procentní sazbou (%) z ceny vodorovná dopravní vzdálenost do 50 m základní v objektech výšky přes 6 do 12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</si>
</sst>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CFFCC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5" borderId="23" xfId="0" applyFont="1" applyFill="1" applyBorder="1" applyAlignment="1" applyProtection="1">
      <alignment horizontal="center" vertical="center"/>
    </xf>
    <xf numFmtId="0" fontId="39" fillId="5" borderId="23" xfId="0" applyFont="1" applyFill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center" vertical="center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9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622212051" TargetMode="External"/><Relationship Id="rId117" Type="http://schemas.openxmlformats.org/officeDocument/2006/relationships/hyperlink" Target="https://podminky.urs.cz/item/CS_URS_2024_02/764213456" TargetMode="External"/><Relationship Id="rId21" Type="http://schemas.openxmlformats.org/officeDocument/2006/relationships/hyperlink" Target="https://podminky.urs.cz/item/CS_URS_2024_02/622211031" TargetMode="External"/><Relationship Id="rId42" Type="http://schemas.openxmlformats.org/officeDocument/2006/relationships/hyperlink" Target="https://podminky.urs.cz/item/CS_URS_2024_02/644941112" TargetMode="External"/><Relationship Id="rId47" Type="http://schemas.openxmlformats.org/officeDocument/2006/relationships/hyperlink" Target="https://podminky.urs.cz/item/CS_URS_2024_02/952905212" TargetMode="External"/><Relationship Id="rId63" Type="http://schemas.openxmlformats.org/officeDocument/2006/relationships/hyperlink" Target="https://podminky.urs.cz/item/CS_URS_2024_02/766691811" TargetMode="External"/><Relationship Id="rId68" Type="http://schemas.openxmlformats.org/officeDocument/2006/relationships/hyperlink" Target="https://podminky.urs.cz/item/CS_URS_2024_02/968082018" TargetMode="External"/><Relationship Id="rId84" Type="http://schemas.openxmlformats.org/officeDocument/2006/relationships/hyperlink" Target="https://podminky.urs.cz/item/CS_URS_2024_02/767810811" TargetMode="External"/><Relationship Id="rId89" Type="http://schemas.openxmlformats.org/officeDocument/2006/relationships/hyperlink" Target="https://podminky.urs.cz/item/CS_URS_2024_02/997013875" TargetMode="External"/><Relationship Id="rId112" Type="http://schemas.openxmlformats.org/officeDocument/2006/relationships/hyperlink" Target="https://podminky.urs.cz/item/CS_URS_2024_02/764113121.1" TargetMode="External"/><Relationship Id="rId133" Type="http://schemas.openxmlformats.org/officeDocument/2006/relationships/hyperlink" Target="https://podminky.urs.cz/item/CS_URS_2024_02/998766102" TargetMode="External"/><Relationship Id="rId138" Type="http://schemas.openxmlformats.org/officeDocument/2006/relationships/hyperlink" Target="https://podminky.urs.cz/item/CS_URS_2024_02/767651126" TargetMode="External"/><Relationship Id="rId154" Type="http://schemas.openxmlformats.org/officeDocument/2006/relationships/hyperlink" Target="https://podminky.urs.cz/item/CS_URS_2024_02/783306805" TargetMode="External"/><Relationship Id="rId159" Type="http://schemas.openxmlformats.org/officeDocument/2006/relationships/hyperlink" Target="https://podminky.urs.cz/item/CS_URS_2024_02/783937163" TargetMode="External"/><Relationship Id="rId170" Type="http://schemas.openxmlformats.org/officeDocument/2006/relationships/hyperlink" Target="https://podminky.urs.cz/item/CS_URS_2024_02/998786102" TargetMode="External"/><Relationship Id="rId16" Type="http://schemas.openxmlformats.org/officeDocument/2006/relationships/hyperlink" Target="https://podminky.urs.cz/item/CS_URS_2024_02/621531012" TargetMode="External"/><Relationship Id="rId107" Type="http://schemas.openxmlformats.org/officeDocument/2006/relationships/hyperlink" Target="https://podminky.urs.cz/item/CS_URS_2024_02/763734111" TargetMode="External"/><Relationship Id="rId11" Type="http://schemas.openxmlformats.org/officeDocument/2006/relationships/hyperlink" Target="https://podminky.urs.cz/item/CS_URS_2024_02/612325302" TargetMode="External"/><Relationship Id="rId32" Type="http://schemas.openxmlformats.org/officeDocument/2006/relationships/hyperlink" Target="https://podminky.urs.cz/item/CS_URS_2024_02/622531012" TargetMode="External"/><Relationship Id="rId37" Type="http://schemas.openxmlformats.org/officeDocument/2006/relationships/hyperlink" Target="https://podminky.urs.cz/item/CS_URS_2024_02/631319173" TargetMode="External"/><Relationship Id="rId53" Type="http://schemas.openxmlformats.org/officeDocument/2006/relationships/hyperlink" Target="https://podminky.urs.cz/item/CS_URS_2024_02/764002851" TargetMode="External"/><Relationship Id="rId58" Type="http://schemas.openxmlformats.org/officeDocument/2006/relationships/hyperlink" Target="https://podminky.urs.cz/item/CS_URS_2024_02/765191901" TargetMode="External"/><Relationship Id="rId74" Type="http://schemas.openxmlformats.org/officeDocument/2006/relationships/hyperlink" Target="https://podminky.urs.cz/item/CS_URS_2024_02/751398825" TargetMode="External"/><Relationship Id="rId79" Type="http://schemas.openxmlformats.org/officeDocument/2006/relationships/hyperlink" Target="https://podminky.urs.cz/item/CS_URS_2024_02/113107136" TargetMode="External"/><Relationship Id="rId102" Type="http://schemas.openxmlformats.org/officeDocument/2006/relationships/hyperlink" Target="https://podminky.urs.cz/item/CS_URS_2024_02/762342511" TargetMode="External"/><Relationship Id="rId123" Type="http://schemas.openxmlformats.org/officeDocument/2006/relationships/hyperlink" Target="https://podminky.urs.cz/item/CS_URS_2024_02/764511602" TargetMode="External"/><Relationship Id="rId128" Type="http://schemas.openxmlformats.org/officeDocument/2006/relationships/hyperlink" Target="https://podminky.urs.cz/item/CS_URS_2024_02/998764102" TargetMode="External"/><Relationship Id="rId144" Type="http://schemas.openxmlformats.org/officeDocument/2006/relationships/hyperlink" Target="https://podminky.urs.cz/item/CS_URS_2024_02/998767202" TargetMode="External"/><Relationship Id="rId149" Type="http://schemas.openxmlformats.org/officeDocument/2006/relationships/hyperlink" Target="https://podminky.urs.cz/item/CS_URS_2024_02/781469191" TargetMode="External"/><Relationship Id="rId5" Type="http://schemas.openxmlformats.org/officeDocument/2006/relationships/hyperlink" Target="https://podminky.urs.cz/item/CS_URS_2024_02/611211021" TargetMode="External"/><Relationship Id="rId90" Type="http://schemas.openxmlformats.org/officeDocument/2006/relationships/hyperlink" Target="https://podminky.urs.cz/item/CS_URS_2024_02/998011009" TargetMode="External"/><Relationship Id="rId95" Type="http://schemas.openxmlformats.org/officeDocument/2006/relationships/hyperlink" Target="https://podminky.urs.cz/item/CS_URS_2024_02/998711102" TargetMode="External"/><Relationship Id="rId160" Type="http://schemas.openxmlformats.org/officeDocument/2006/relationships/hyperlink" Target="https://podminky.urs.cz/item/CS_URS_2024_02/619991001" TargetMode="External"/><Relationship Id="rId165" Type="http://schemas.openxmlformats.org/officeDocument/2006/relationships/hyperlink" Target="https://podminky.urs.cz/item/CS_URS_2024_02/786623013" TargetMode="External"/><Relationship Id="rId22" Type="http://schemas.openxmlformats.org/officeDocument/2006/relationships/hyperlink" Target="https://podminky.urs.cz/item/CS_URS_2024_02/622221131" TargetMode="External"/><Relationship Id="rId27" Type="http://schemas.openxmlformats.org/officeDocument/2006/relationships/hyperlink" Target="https://podminky.urs.cz/item/CS_URS_2024_02/622252001" TargetMode="External"/><Relationship Id="rId43" Type="http://schemas.openxmlformats.org/officeDocument/2006/relationships/hyperlink" Target="https://podminky.urs.cz/item/CS_URS_2024_02/644941121" TargetMode="External"/><Relationship Id="rId48" Type="http://schemas.openxmlformats.org/officeDocument/2006/relationships/hyperlink" Target="https://podminky.urs.cz/item/CS_URS_2024_02/764001821" TargetMode="External"/><Relationship Id="rId64" Type="http://schemas.openxmlformats.org/officeDocument/2006/relationships/hyperlink" Target="https://podminky.urs.cz/item/CS_URS_2024_02/766691812" TargetMode="External"/><Relationship Id="rId69" Type="http://schemas.openxmlformats.org/officeDocument/2006/relationships/hyperlink" Target="https://podminky.urs.cz/item/CS_URS_2024_02/968072455" TargetMode="External"/><Relationship Id="rId113" Type="http://schemas.openxmlformats.org/officeDocument/2006/relationships/hyperlink" Target="https://podminky.urs.cz/item/CS_URS_2024_02/764111671" TargetMode="External"/><Relationship Id="rId118" Type="http://schemas.openxmlformats.org/officeDocument/2006/relationships/hyperlink" Target="https://podminky.urs.cz/item/CS_URS_2024_02/764216605" TargetMode="External"/><Relationship Id="rId134" Type="http://schemas.openxmlformats.org/officeDocument/2006/relationships/hyperlink" Target="https://podminky.urs.cz/item/CS_URS_2024_02/998766203" TargetMode="External"/><Relationship Id="rId139" Type="http://schemas.openxmlformats.org/officeDocument/2006/relationships/hyperlink" Target="https://podminky.urs.cz/item/CS_URS_2024_02/767651131" TargetMode="External"/><Relationship Id="rId80" Type="http://schemas.openxmlformats.org/officeDocument/2006/relationships/hyperlink" Target="https://podminky.urs.cz/item/CS_URS_2024_02/113107121" TargetMode="External"/><Relationship Id="rId85" Type="http://schemas.openxmlformats.org/officeDocument/2006/relationships/hyperlink" Target="https://podminky.urs.cz/item/CS_URS_2024_02/997013152" TargetMode="External"/><Relationship Id="rId150" Type="http://schemas.openxmlformats.org/officeDocument/2006/relationships/hyperlink" Target="https://podminky.urs.cz/item/CS_URS_2024_02/998781112" TargetMode="External"/><Relationship Id="rId155" Type="http://schemas.openxmlformats.org/officeDocument/2006/relationships/hyperlink" Target="https://podminky.urs.cz/item/CS_URS_2024_02/783314203" TargetMode="External"/><Relationship Id="rId171" Type="http://schemas.openxmlformats.org/officeDocument/2006/relationships/hyperlink" Target="https://podminky.urs.cz/item/CS_URS_2024_02/HZS2492.1" TargetMode="External"/><Relationship Id="rId12" Type="http://schemas.openxmlformats.org/officeDocument/2006/relationships/hyperlink" Target="https://podminky.urs.cz/item/CS_URS_2024_02/619995001" TargetMode="External"/><Relationship Id="rId17" Type="http://schemas.openxmlformats.org/officeDocument/2006/relationships/hyperlink" Target="https://podminky.urs.cz/item/CS_URS_2024_02/621151031" TargetMode="External"/><Relationship Id="rId33" Type="http://schemas.openxmlformats.org/officeDocument/2006/relationships/hyperlink" Target="https://podminky.urs.cz/item/CS_URS_2024_02/622151031" TargetMode="External"/><Relationship Id="rId38" Type="http://schemas.openxmlformats.org/officeDocument/2006/relationships/hyperlink" Target="https://podminky.urs.cz/item/CS_URS_2024_02/631362021" TargetMode="External"/><Relationship Id="rId59" Type="http://schemas.openxmlformats.org/officeDocument/2006/relationships/hyperlink" Target="https://podminky.urs.cz/item/CS_URS_2024_02/765192811" TargetMode="External"/><Relationship Id="rId103" Type="http://schemas.openxmlformats.org/officeDocument/2006/relationships/hyperlink" Target="https://podminky.urs.cz/item/CS_URS_2024_02/762395000" TargetMode="External"/><Relationship Id="rId108" Type="http://schemas.openxmlformats.org/officeDocument/2006/relationships/hyperlink" Target="https://podminky.urs.cz/item/CS_URS_2024_02/762395000" TargetMode="External"/><Relationship Id="rId124" Type="http://schemas.openxmlformats.org/officeDocument/2006/relationships/hyperlink" Target="https://podminky.urs.cz/item/CS_URS_2024_02/764511603" TargetMode="External"/><Relationship Id="rId129" Type="http://schemas.openxmlformats.org/officeDocument/2006/relationships/hyperlink" Target="https://podminky.urs.cz/item/CS_URS_2024_02/765115302" TargetMode="External"/><Relationship Id="rId54" Type="http://schemas.openxmlformats.org/officeDocument/2006/relationships/hyperlink" Target="https://podminky.urs.cz/item/CS_URS_2024_02/764002881" TargetMode="External"/><Relationship Id="rId70" Type="http://schemas.openxmlformats.org/officeDocument/2006/relationships/hyperlink" Target="https://podminky.urs.cz/item/CS_URS_2024_02/968082022" TargetMode="External"/><Relationship Id="rId75" Type="http://schemas.openxmlformats.org/officeDocument/2006/relationships/hyperlink" Target="https://podminky.urs.cz/item/CS_URS_2024_02/713110815" TargetMode="External"/><Relationship Id="rId91" Type="http://schemas.openxmlformats.org/officeDocument/2006/relationships/hyperlink" Target="https://podminky.urs.cz/item/CS_URS_2024_01/711111001" TargetMode="External"/><Relationship Id="rId96" Type="http://schemas.openxmlformats.org/officeDocument/2006/relationships/hyperlink" Target="https://podminky.urs.cz/item/CS_URS_2024_02/713111111" TargetMode="External"/><Relationship Id="rId140" Type="http://schemas.openxmlformats.org/officeDocument/2006/relationships/hyperlink" Target="https://podminky.urs.cz/item/CS_URS_2024_02/767832801" TargetMode="External"/><Relationship Id="rId145" Type="http://schemas.openxmlformats.org/officeDocument/2006/relationships/hyperlink" Target="https://podminky.urs.cz/item/CS_URS_2024_02/767881128" TargetMode="External"/><Relationship Id="rId161" Type="http://schemas.openxmlformats.org/officeDocument/2006/relationships/hyperlink" Target="https://podminky.urs.cz/item/CS_URS_2024_02/784171111" TargetMode="External"/><Relationship Id="rId166" Type="http://schemas.openxmlformats.org/officeDocument/2006/relationships/hyperlink" Target="https://podminky.urs.cz/item/CS_URS_2024_02/786623039" TargetMode="External"/><Relationship Id="rId1" Type="http://schemas.openxmlformats.org/officeDocument/2006/relationships/hyperlink" Target="https://podminky.urs.cz/item/CS_URS_2024_02/564811011" TargetMode="External"/><Relationship Id="rId6" Type="http://schemas.openxmlformats.org/officeDocument/2006/relationships/hyperlink" Target="https://podminky.urs.cz/item/CS_URS_2024_02/621531012" TargetMode="External"/><Relationship Id="rId15" Type="http://schemas.openxmlformats.org/officeDocument/2006/relationships/hyperlink" Target="https://podminky.urs.cz/item/CS_URS_2024_02/621211011" TargetMode="External"/><Relationship Id="rId23" Type="http://schemas.openxmlformats.org/officeDocument/2006/relationships/hyperlink" Target="https://podminky.urs.cz/item/CS_URS_2024_02/622211041" TargetMode="External"/><Relationship Id="rId28" Type="http://schemas.openxmlformats.org/officeDocument/2006/relationships/hyperlink" Target="https://podminky.urs.cz/item/CS_URS_2024_02/622252002" TargetMode="External"/><Relationship Id="rId36" Type="http://schemas.openxmlformats.org/officeDocument/2006/relationships/hyperlink" Target="https://podminky.urs.cz/item/CS_URS_2024_02/631312141" TargetMode="External"/><Relationship Id="rId49" Type="http://schemas.openxmlformats.org/officeDocument/2006/relationships/hyperlink" Target="https://podminky.urs.cz/item/CS_URS_2024_02/764001831" TargetMode="External"/><Relationship Id="rId57" Type="http://schemas.openxmlformats.org/officeDocument/2006/relationships/hyperlink" Target="https://podminky.urs.cz/item/CS_URS_2024_02/764004861" TargetMode="External"/><Relationship Id="rId106" Type="http://schemas.openxmlformats.org/officeDocument/2006/relationships/hyperlink" Target="https://podminky.urs.cz/item/CS_URS_2024_02/998762102" TargetMode="External"/><Relationship Id="rId114" Type="http://schemas.openxmlformats.org/officeDocument/2006/relationships/hyperlink" Target="https://podminky.urs.cz/item/CS_URS_2024_02/764211603" TargetMode="External"/><Relationship Id="rId119" Type="http://schemas.openxmlformats.org/officeDocument/2006/relationships/hyperlink" Target="https://podminky.urs.cz/item/CS_URS_2024_02/764314612" TargetMode="External"/><Relationship Id="rId127" Type="http://schemas.openxmlformats.org/officeDocument/2006/relationships/hyperlink" Target="https://podminky.urs.cz/item/CS_URS_2024_02/764518623" TargetMode="External"/><Relationship Id="rId10" Type="http://schemas.openxmlformats.org/officeDocument/2006/relationships/hyperlink" Target="https://podminky.urs.cz/item/CS_URS_2024_02/622151031" TargetMode="External"/><Relationship Id="rId31" Type="http://schemas.openxmlformats.org/officeDocument/2006/relationships/hyperlink" Target="https://podminky.urs.cz/item/CS_URS_2024_02/622151021" TargetMode="External"/><Relationship Id="rId44" Type="http://schemas.openxmlformats.org/officeDocument/2006/relationships/hyperlink" Target="https://podminky.urs.cz/item/CS_URS_2024_02/949101111" TargetMode="External"/><Relationship Id="rId52" Type="http://schemas.openxmlformats.org/officeDocument/2006/relationships/hyperlink" Target="https://podminky.urs.cz/item/CS_URS_2024_02/764002812" TargetMode="External"/><Relationship Id="rId60" Type="http://schemas.openxmlformats.org/officeDocument/2006/relationships/hyperlink" Target="https://podminky.urs.cz/item/CS_URS_2024_02/762342812" TargetMode="External"/><Relationship Id="rId65" Type="http://schemas.openxmlformats.org/officeDocument/2006/relationships/hyperlink" Target="https://podminky.urs.cz/item/CS_URS_2024_02/968082015" TargetMode="External"/><Relationship Id="rId73" Type="http://schemas.openxmlformats.org/officeDocument/2006/relationships/hyperlink" Target="https://podminky.urs.cz/item/CS_URS_2024_02/781473810" TargetMode="External"/><Relationship Id="rId78" Type="http://schemas.openxmlformats.org/officeDocument/2006/relationships/hyperlink" Target="https://podminky.urs.cz/item/CS_URS_2024_02/919735123" TargetMode="External"/><Relationship Id="rId81" Type="http://schemas.openxmlformats.org/officeDocument/2006/relationships/hyperlink" Target="https://podminky.urs.cz/item/CS_URS_2024_02/965046111" TargetMode="External"/><Relationship Id="rId86" Type="http://schemas.openxmlformats.org/officeDocument/2006/relationships/hyperlink" Target="https://podminky.urs.cz/item/CS_URS_2024_02/997013501" TargetMode="External"/><Relationship Id="rId94" Type="http://schemas.openxmlformats.org/officeDocument/2006/relationships/hyperlink" Target="https://podminky.urs.cz/item/CS_URS_2024_02/711199097" TargetMode="External"/><Relationship Id="rId99" Type="http://schemas.openxmlformats.org/officeDocument/2006/relationships/hyperlink" Target="https://podminky.urs.cz/item/CS_URS_2024_02/751398053" TargetMode="External"/><Relationship Id="rId101" Type="http://schemas.openxmlformats.org/officeDocument/2006/relationships/hyperlink" Target="https://podminky.urs.cz/item/CS_URS_2024_02/762341210" TargetMode="External"/><Relationship Id="rId122" Type="http://schemas.openxmlformats.org/officeDocument/2006/relationships/hyperlink" Target="https://podminky.urs.cz/item/CS_URS_2024_02/764326441" TargetMode="External"/><Relationship Id="rId130" Type="http://schemas.openxmlformats.org/officeDocument/2006/relationships/hyperlink" Target="https://podminky.urs.cz/item/CS_URS_2024_02/765115421" TargetMode="External"/><Relationship Id="rId135" Type="http://schemas.openxmlformats.org/officeDocument/2006/relationships/hyperlink" Target="https://podminky.urs.cz/item/CS_URS_2024_02/767163203" TargetMode="External"/><Relationship Id="rId143" Type="http://schemas.openxmlformats.org/officeDocument/2006/relationships/hyperlink" Target="https://podminky.urs.cz/item/CS_URS_2024_02/998767102" TargetMode="External"/><Relationship Id="rId148" Type="http://schemas.openxmlformats.org/officeDocument/2006/relationships/hyperlink" Target="https://podminky.urs.cz/item/CS_URS_2024_02/781571141" TargetMode="External"/><Relationship Id="rId151" Type="http://schemas.openxmlformats.org/officeDocument/2006/relationships/hyperlink" Target="https://podminky.urs.cz/item/CS_URS_2024_02/783213021" TargetMode="External"/><Relationship Id="rId156" Type="http://schemas.openxmlformats.org/officeDocument/2006/relationships/hyperlink" Target="https://podminky.urs.cz/item/CS_URS_2024_02/783315101" TargetMode="External"/><Relationship Id="rId164" Type="http://schemas.openxmlformats.org/officeDocument/2006/relationships/hyperlink" Target="https://podminky.urs.cz/item/CS_URS_2024_02/786623011" TargetMode="External"/><Relationship Id="rId169" Type="http://schemas.openxmlformats.org/officeDocument/2006/relationships/hyperlink" Target="https://podminky.urs.cz/item/CS_URS_2024_02/786626111" TargetMode="External"/><Relationship Id="rId4" Type="http://schemas.openxmlformats.org/officeDocument/2006/relationships/hyperlink" Target="https://podminky.urs.cz/item/CS_URS_2024_02/572350112" TargetMode="External"/><Relationship Id="rId9" Type="http://schemas.openxmlformats.org/officeDocument/2006/relationships/hyperlink" Target="https://podminky.urs.cz/item/CS_URS_2024_02/622531012" TargetMode="External"/><Relationship Id="rId172" Type="http://schemas.openxmlformats.org/officeDocument/2006/relationships/drawing" Target="../drawings/drawing2.xml"/><Relationship Id="rId13" Type="http://schemas.openxmlformats.org/officeDocument/2006/relationships/hyperlink" Target="https://podminky.urs.cz/item/CS_URS_2024_02/629995101" TargetMode="External"/><Relationship Id="rId18" Type="http://schemas.openxmlformats.org/officeDocument/2006/relationships/hyperlink" Target="https://podminky.urs.cz/item/CS_URS_2024_02/622325102" TargetMode="External"/><Relationship Id="rId39" Type="http://schemas.openxmlformats.org/officeDocument/2006/relationships/hyperlink" Target="https://podminky.urs.cz/item/CS_URS_2024_02/632902221" TargetMode="External"/><Relationship Id="rId109" Type="http://schemas.openxmlformats.org/officeDocument/2006/relationships/hyperlink" Target="https://podminky.urs.cz/item/CS_URS_2024_02/998763302" TargetMode="External"/><Relationship Id="rId34" Type="http://schemas.openxmlformats.org/officeDocument/2006/relationships/hyperlink" Target="https://podminky.urs.cz/item/CS_URS_2024_02/629991011" TargetMode="External"/><Relationship Id="rId50" Type="http://schemas.openxmlformats.org/officeDocument/2006/relationships/hyperlink" Target="https://podminky.urs.cz/item/CS_URS_2024_02/764001861" TargetMode="External"/><Relationship Id="rId55" Type="http://schemas.openxmlformats.org/officeDocument/2006/relationships/hyperlink" Target="https://podminky.urs.cz/item/CS_URS_2024_02/764003801" TargetMode="External"/><Relationship Id="rId76" Type="http://schemas.openxmlformats.org/officeDocument/2006/relationships/hyperlink" Target="https://podminky.urs.cz/item/CS_URS_2024_02/919735112" TargetMode="External"/><Relationship Id="rId97" Type="http://schemas.openxmlformats.org/officeDocument/2006/relationships/hyperlink" Target="https://podminky.urs.cz/item/CS_URS_2024_02/713191133" TargetMode="External"/><Relationship Id="rId104" Type="http://schemas.openxmlformats.org/officeDocument/2006/relationships/hyperlink" Target="https://podminky.urs.cz/item/CS_URS_2024_02/762521108" TargetMode="External"/><Relationship Id="rId120" Type="http://schemas.openxmlformats.org/officeDocument/2006/relationships/hyperlink" Target="https://podminky.urs.cz/item/CS_URS_2024_02/764325423" TargetMode="External"/><Relationship Id="rId125" Type="http://schemas.openxmlformats.org/officeDocument/2006/relationships/hyperlink" Target="https://podminky.urs.cz/item/CS_URS_2024_02/764511643" TargetMode="External"/><Relationship Id="rId141" Type="http://schemas.openxmlformats.org/officeDocument/2006/relationships/hyperlink" Target="https://podminky.urs.cz/item/CS_URS_2024_02/767832112" TargetMode="External"/><Relationship Id="rId146" Type="http://schemas.openxmlformats.org/officeDocument/2006/relationships/hyperlink" Target="https://podminky.urs.cz/item/CS_URS_2024_02/998767102" TargetMode="External"/><Relationship Id="rId167" Type="http://schemas.openxmlformats.org/officeDocument/2006/relationships/hyperlink" Target="https://podminky.urs.cz/item/CS_URS_2024_02/786623041" TargetMode="External"/><Relationship Id="rId7" Type="http://schemas.openxmlformats.org/officeDocument/2006/relationships/hyperlink" Target="https://podminky.urs.cz/item/CS_URS_2024_02/621151031" TargetMode="External"/><Relationship Id="rId71" Type="http://schemas.openxmlformats.org/officeDocument/2006/relationships/hyperlink" Target="https://podminky.urs.cz/item/CS_URS_2024_02/968072559" TargetMode="External"/><Relationship Id="rId92" Type="http://schemas.openxmlformats.org/officeDocument/2006/relationships/hyperlink" Target="https://podminky.urs.cz/item/CS_URS_2024_01/711141559" TargetMode="External"/><Relationship Id="rId162" Type="http://schemas.openxmlformats.org/officeDocument/2006/relationships/hyperlink" Target="https://podminky.urs.cz/item/CS_URS_2024_02/784185001" TargetMode="External"/><Relationship Id="rId2" Type="http://schemas.openxmlformats.org/officeDocument/2006/relationships/hyperlink" Target="https://podminky.urs.cz/item/CS_URS_2024_02/565161111" TargetMode="External"/><Relationship Id="rId29" Type="http://schemas.openxmlformats.org/officeDocument/2006/relationships/hyperlink" Target="https://podminky.urs.cz/item/CS_URS_2024_02/622143004" TargetMode="External"/><Relationship Id="rId24" Type="http://schemas.openxmlformats.org/officeDocument/2006/relationships/hyperlink" Target="https://podminky.urs.cz/item/CS_URS_2024_02/622251101" TargetMode="External"/><Relationship Id="rId40" Type="http://schemas.openxmlformats.org/officeDocument/2006/relationships/hyperlink" Target="https://podminky.urs.cz/item/CS_URS_2024_02/631311115" TargetMode="External"/><Relationship Id="rId45" Type="http://schemas.openxmlformats.org/officeDocument/2006/relationships/hyperlink" Target="https://podminky.urs.cz/item/CS_URS_2024_02/952901111" TargetMode="External"/><Relationship Id="rId66" Type="http://schemas.openxmlformats.org/officeDocument/2006/relationships/hyperlink" Target="https://podminky.urs.cz/item/CS_URS_2024_02/968082016" TargetMode="External"/><Relationship Id="rId87" Type="http://schemas.openxmlformats.org/officeDocument/2006/relationships/hyperlink" Target="https://podminky.urs.cz/item/CS_URS_2024_02/997013509" TargetMode="External"/><Relationship Id="rId110" Type="http://schemas.openxmlformats.org/officeDocument/2006/relationships/hyperlink" Target="https://podminky.urs.cz/item/CS_URS_2024_02/764002414" TargetMode="External"/><Relationship Id="rId115" Type="http://schemas.openxmlformats.org/officeDocument/2006/relationships/hyperlink" Target="https://podminky.urs.cz/item/CS_URS_2024_02/764212634" TargetMode="External"/><Relationship Id="rId131" Type="http://schemas.openxmlformats.org/officeDocument/2006/relationships/hyperlink" Target="https://podminky.urs.cz/item/CS_URS_2024_02/998765102" TargetMode="External"/><Relationship Id="rId136" Type="http://schemas.openxmlformats.org/officeDocument/2006/relationships/hyperlink" Target="https://podminky.urs.cz/item/CS_URS_2024_02/767651111" TargetMode="External"/><Relationship Id="rId157" Type="http://schemas.openxmlformats.org/officeDocument/2006/relationships/hyperlink" Target="https://podminky.urs.cz/item/CS_URS_2024_02/783317101" TargetMode="External"/><Relationship Id="rId61" Type="http://schemas.openxmlformats.org/officeDocument/2006/relationships/hyperlink" Target="https://podminky.urs.cz/item/CS_URS_2024_02/762342813" TargetMode="External"/><Relationship Id="rId82" Type="http://schemas.openxmlformats.org/officeDocument/2006/relationships/hyperlink" Target="https://podminky.urs.cz/item/CS_URS_2024_02/767661811" TargetMode="External"/><Relationship Id="rId152" Type="http://schemas.openxmlformats.org/officeDocument/2006/relationships/hyperlink" Target="https://podminky.urs.cz/item/CS_URS_2024_02/783201401" TargetMode="External"/><Relationship Id="rId19" Type="http://schemas.openxmlformats.org/officeDocument/2006/relationships/hyperlink" Target="https://podminky.urs.cz/item/CS_URS_2024_02/622135001" TargetMode="External"/><Relationship Id="rId14" Type="http://schemas.openxmlformats.org/officeDocument/2006/relationships/hyperlink" Target="https://podminky.urs.cz/item/CS_URS_2024_02/621325102" TargetMode="External"/><Relationship Id="rId30" Type="http://schemas.openxmlformats.org/officeDocument/2006/relationships/hyperlink" Target="https://podminky.urs.cz/item/CS_URS_2024_02/622511112" TargetMode="External"/><Relationship Id="rId35" Type="http://schemas.openxmlformats.org/officeDocument/2006/relationships/hyperlink" Target="https://podminky.urs.cz/item/CS_URS_2024_02/629999011" TargetMode="External"/><Relationship Id="rId56" Type="http://schemas.openxmlformats.org/officeDocument/2006/relationships/hyperlink" Target="https://podminky.urs.cz/item/CS_URS_2024_02/764004801" TargetMode="External"/><Relationship Id="rId77" Type="http://schemas.openxmlformats.org/officeDocument/2006/relationships/hyperlink" Target="https://podminky.urs.cz/item/CS_URS_2024_02/113107143" TargetMode="External"/><Relationship Id="rId100" Type="http://schemas.openxmlformats.org/officeDocument/2006/relationships/hyperlink" Target="https://podminky.urs.cz/item/CS_URS_2024_02/998751101" TargetMode="External"/><Relationship Id="rId105" Type="http://schemas.openxmlformats.org/officeDocument/2006/relationships/hyperlink" Target="https://podminky.urs.cz/item/CS_URS_2024_02/762595001" TargetMode="External"/><Relationship Id="rId126" Type="http://schemas.openxmlformats.org/officeDocument/2006/relationships/hyperlink" Target="https://podminky.urs.cz/item/CS_URS_2024_02/764511644" TargetMode="External"/><Relationship Id="rId147" Type="http://schemas.openxmlformats.org/officeDocument/2006/relationships/hyperlink" Target="https://podminky.urs.cz/item/CS_URS_2024_02/781571131" TargetMode="External"/><Relationship Id="rId168" Type="http://schemas.openxmlformats.org/officeDocument/2006/relationships/hyperlink" Target="https://podminky.urs.cz/item/CS_URS_2024_02/786623043" TargetMode="External"/><Relationship Id="rId8" Type="http://schemas.openxmlformats.org/officeDocument/2006/relationships/hyperlink" Target="https://podminky.urs.cz/item/CS_URS_2024_02/612211021" TargetMode="External"/><Relationship Id="rId51" Type="http://schemas.openxmlformats.org/officeDocument/2006/relationships/hyperlink" Target="https://podminky.urs.cz/item/CS_URS_2024_02/764002801" TargetMode="External"/><Relationship Id="rId72" Type="http://schemas.openxmlformats.org/officeDocument/2006/relationships/hyperlink" Target="https://podminky.urs.cz/item/CS_URS_2024_02/967031132" TargetMode="External"/><Relationship Id="rId93" Type="http://schemas.openxmlformats.org/officeDocument/2006/relationships/hyperlink" Target="https://podminky.urs.cz/item/CS_URS_2024_02/711199095" TargetMode="External"/><Relationship Id="rId98" Type="http://schemas.openxmlformats.org/officeDocument/2006/relationships/hyperlink" Target="https://podminky.urs.cz/item/CS_URS_2024_02/998713102" TargetMode="External"/><Relationship Id="rId121" Type="http://schemas.openxmlformats.org/officeDocument/2006/relationships/hyperlink" Target="https://podminky.urs.cz/item/CS_URS_2024_02/764325425" TargetMode="External"/><Relationship Id="rId142" Type="http://schemas.openxmlformats.org/officeDocument/2006/relationships/hyperlink" Target="https://podminky.urs.cz/item/CS_URS_2024_02/767834112" TargetMode="External"/><Relationship Id="rId163" Type="http://schemas.openxmlformats.org/officeDocument/2006/relationships/hyperlink" Target="https://podminky.urs.cz/item/CS_URS_2024_02/784211101" TargetMode="External"/><Relationship Id="rId3" Type="http://schemas.openxmlformats.org/officeDocument/2006/relationships/hyperlink" Target="https://podminky.urs.cz/item/CS_URS_2024_02/572340112" TargetMode="External"/><Relationship Id="rId25" Type="http://schemas.openxmlformats.org/officeDocument/2006/relationships/hyperlink" Target="https://podminky.urs.cz/item/CS_URS_2024_02/622212001" TargetMode="External"/><Relationship Id="rId46" Type="http://schemas.openxmlformats.org/officeDocument/2006/relationships/hyperlink" Target="https://podminky.urs.cz/item/CS_URS_2024_02/619996117" TargetMode="External"/><Relationship Id="rId67" Type="http://schemas.openxmlformats.org/officeDocument/2006/relationships/hyperlink" Target="https://podminky.urs.cz/item/CS_URS_2024_02/968082017" TargetMode="External"/><Relationship Id="rId116" Type="http://schemas.openxmlformats.org/officeDocument/2006/relationships/hyperlink" Target="https://podminky.urs.cz/item/CS_URS_2024_02/764212662" TargetMode="External"/><Relationship Id="rId137" Type="http://schemas.openxmlformats.org/officeDocument/2006/relationships/hyperlink" Target="https://podminky.urs.cz/item/CS_URS_2024_02/767651121" TargetMode="External"/><Relationship Id="rId158" Type="http://schemas.openxmlformats.org/officeDocument/2006/relationships/hyperlink" Target="https://podminky.urs.cz/item/CS_URS_2024_02/783933171" TargetMode="External"/><Relationship Id="rId20" Type="http://schemas.openxmlformats.org/officeDocument/2006/relationships/hyperlink" Target="https://podminky.urs.cz/item/CS_URS_2024_02/622135090" TargetMode="External"/><Relationship Id="rId41" Type="http://schemas.openxmlformats.org/officeDocument/2006/relationships/hyperlink" Target="https://podminky.urs.cz/item/CS_URS_2024_02/631319236" TargetMode="External"/><Relationship Id="rId62" Type="http://schemas.openxmlformats.org/officeDocument/2006/relationships/hyperlink" Target="https://podminky.urs.cz/item/CS_URS_2024_02/762341811" TargetMode="External"/><Relationship Id="rId83" Type="http://schemas.openxmlformats.org/officeDocument/2006/relationships/hyperlink" Target="https://podminky.urs.cz/item/CS_URS_2024_02/978015331" TargetMode="External"/><Relationship Id="rId88" Type="http://schemas.openxmlformats.org/officeDocument/2006/relationships/hyperlink" Target="https://podminky.urs.cz/item/CS_URS_2024_02/997013871" TargetMode="External"/><Relationship Id="rId111" Type="http://schemas.openxmlformats.org/officeDocument/2006/relationships/hyperlink" Target="https://podminky.urs.cz/item/CS_URS_2024_02/764101151" TargetMode="External"/><Relationship Id="rId132" Type="http://schemas.openxmlformats.org/officeDocument/2006/relationships/hyperlink" Target="https://podminky.urs.cz/item/CS_URS_2024_02/766694126" TargetMode="External"/><Relationship Id="rId153" Type="http://schemas.openxmlformats.org/officeDocument/2006/relationships/hyperlink" Target="https://podminky.urs.cz/item/CS_URS_2024_02/783213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622151021" TargetMode="External"/><Relationship Id="rId21" Type="http://schemas.openxmlformats.org/officeDocument/2006/relationships/hyperlink" Target="https://podminky.urs.cz/item/CS_URS_2024_02/622251101" TargetMode="External"/><Relationship Id="rId42" Type="http://schemas.openxmlformats.org/officeDocument/2006/relationships/hyperlink" Target="https://podminky.urs.cz/item/CS_URS_2024_02/968072354" TargetMode="External"/><Relationship Id="rId47" Type="http://schemas.openxmlformats.org/officeDocument/2006/relationships/hyperlink" Target="https://podminky.urs.cz/item/CS_URS_2024_02/767392802" TargetMode="External"/><Relationship Id="rId63" Type="http://schemas.openxmlformats.org/officeDocument/2006/relationships/hyperlink" Target="https://podminky.urs.cz/item/CS_URS_2024_02/712363005" TargetMode="External"/><Relationship Id="rId68" Type="http://schemas.openxmlformats.org/officeDocument/2006/relationships/hyperlink" Target="https://podminky.urs.cz/item/CS_URS_2024_02/712391171" TargetMode="External"/><Relationship Id="rId84" Type="http://schemas.openxmlformats.org/officeDocument/2006/relationships/hyperlink" Target="https://podminky.urs.cz/item/CS_URS_2024_02/764111471" TargetMode="External"/><Relationship Id="rId89" Type="http://schemas.openxmlformats.org/officeDocument/2006/relationships/hyperlink" Target="https://podminky.urs.cz/item/CS_URS_2024_02/998764102" TargetMode="External"/><Relationship Id="rId112" Type="http://schemas.openxmlformats.org/officeDocument/2006/relationships/hyperlink" Target="https://podminky.urs.cz/item/CS_URS_2024_02/HZS2492.1" TargetMode="External"/><Relationship Id="rId2" Type="http://schemas.openxmlformats.org/officeDocument/2006/relationships/hyperlink" Target="https://podminky.urs.cz/item/CS_URS_2024_02/417351115" TargetMode="External"/><Relationship Id="rId16" Type="http://schemas.openxmlformats.org/officeDocument/2006/relationships/hyperlink" Target="https://podminky.urs.cz/item/CS_URS_2024_02/622135001" TargetMode="External"/><Relationship Id="rId29" Type="http://schemas.openxmlformats.org/officeDocument/2006/relationships/hyperlink" Target="https://podminky.urs.cz/item/CS_URS_2024_02/629991011" TargetMode="External"/><Relationship Id="rId107" Type="http://schemas.openxmlformats.org/officeDocument/2006/relationships/hyperlink" Target="https://podminky.urs.cz/item/CS_URS_2024_02/784171111" TargetMode="External"/><Relationship Id="rId11" Type="http://schemas.openxmlformats.org/officeDocument/2006/relationships/hyperlink" Target="https://podminky.urs.cz/item/CS_URS_2024_02/621211011" TargetMode="External"/><Relationship Id="rId24" Type="http://schemas.openxmlformats.org/officeDocument/2006/relationships/hyperlink" Target="https://podminky.urs.cz/item/CS_URS_2024_02/622143004" TargetMode="External"/><Relationship Id="rId32" Type="http://schemas.openxmlformats.org/officeDocument/2006/relationships/hyperlink" Target="https://podminky.urs.cz/item/CS_URS_2024_02/712340832" TargetMode="External"/><Relationship Id="rId37" Type="http://schemas.openxmlformats.org/officeDocument/2006/relationships/hyperlink" Target="https://podminky.urs.cz/item/CS_URS_2024_02/764004861" TargetMode="External"/><Relationship Id="rId40" Type="http://schemas.openxmlformats.org/officeDocument/2006/relationships/hyperlink" Target="https://podminky.urs.cz/item/CS_URS_2024_02/965045113" TargetMode="External"/><Relationship Id="rId45" Type="http://schemas.openxmlformats.org/officeDocument/2006/relationships/hyperlink" Target="https://podminky.urs.cz/item/CS_URS_2024_02/764002851" TargetMode="External"/><Relationship Id="rId53" Type="http://schemas.openxmlformats.org/officeDocument/2006/relationships/hyperlink" Target="https://podminky.urs.cz/item/CS_URS_2024_02/978036131" TargetMode="External"/><Relationship Id="rId58" Type="http://schemas.openxmlformats.org/officeDocument/2006/relationships/hyperlink" Target="https://podminky.urs.cz/item/CS_URS_2024_02/998011009" TargetMode="External"/><Relationship Id="rId66" Type="http://schemas.openxmlformats.org/officeDocument/2006/relationships/hyperlink" Target="https://podminky.urs.cz/item/CS_URS_2024_02/712363357" TargetMode="External"/><Relationship Id="rId74" Type="http://schemas.openxmlformats.org/officeDocument/2006/relationships/hyperlink" Target="https://podminky.urs.cz/item/CS_URS_2024_02/762395000" TargetMode="External"/><Relationship Id="rId79" Type="http://schemas.openxmlformats.org/officeDocument/2006/relationships/hyperlink" Target="https://podminky.urs.cz/item/CS_URS_2024_02/783213021" TargetMode="External"/><Relationship Id="rId87" Type="http://schemas.openxmlformats.org/officeDocument/2006/relationships/hyperlink" Target="https://podminky.urs.cz/item/CS_URS_2024_02/764511644" TargetMode="External"/><Relationship Id="rId102" Type="http://schemas.openxmlformats.org/officeDocument/2006/relationships/hyperlink" Target="https://podminky.urs.cz/item/CS_URS_2024_02/783306805" TargetMode="External"/><Relationship Id="rId110" Type="http://schemas.openxmlformats.org/officeDocument/2006/relationships/hyperlink" Target="https://podminky.urs.cz/item/CS_URS_2024_02/784211103" TargetMode="External"/><Relationship Id="rId5" Type="http://schemas.openxmlformats.org/officeDocument/2006/relationships/hyperlink" Target="https://podminky.urs.cz/item/CS_URS_2024_02/565161111" TargetMode="External"/><Relationship Id="rId61" Type="http://schemas.openxmlformats.org/officeDocument/2006/relationships/hyperlink" Target="https://podminky.urs.cz/item/CS_URS_2024_02/712363546" TargetMode="External"/><Relationship Id="rId82" Type="http://schemas.openxmlformats.org/officeDocument/2006/relationships/hyperlink" Target="https://podminky.urs.cz/item/CS_URS_2024_02/751512002" TargetMode="External"/><Relationship Id="rId90" Type="http://schemas.openxmlformats.org/officeDocument/2006/relationships/hyperlink" Target="https://podminky.urs.cz/item/CS_URS_2024_02/766694116" TargetMode="External"/><Relationship Id="rId95" Type="http://schemas.openxmlformats.org/officeDocument/2006/relationships/hyperlink" Target="https://podminky.urs.cz/item/CS_URS_2024_02/767834112" TargetMode="External"/><Relationship Id="rId19" Type="http://schemas.openxmlformats.org/officeDocument/2006/relationships/hyperlink" Target="https://podminky.urs.cz/item/CS_URS_2024_02/622211011" TargetMode="External"/><Relationship Id="rId14" Type="http://schemas.openxmlformats.org/officeDocument/2006/relationships/hyperlink" Target="https://podminky.urs.cz/item/CS_URS_2024_02/621151031" TargetMode="External"/><Relationship Id="rId22" Type="http://schemas.openxmlformats.org/officeDocument/2006/relationships/hyperlink" Target="https://podminky.urs.cz/item/CS_URS_2024_02/622252001" TargetMode="External"/><Relationship Id="rId27" Type="http://schemas.openxmlformats.org/officeDocument/2006/relationships/hyperlink" Target="https://podminky.urs.cz/item/CS_URS_2024_02/622531012" TargetMode="External"/><Relationship Id="rId30" Type="http://schemas.openxmlformats.org/officeDocument/2006/relationships/hyperlink" Target="https://podminky.urs.cz/item/CS_URS_2024_02/629999011" TargetMode="External"/><Relationship Id="rId35" Type="http://schemas.openxmlformats.org/officeDocument/2006/relationships/hyperlink" Target="https://podminky.urs.cz/item/CS_URS_2024_02/764002871" TargetMode="External"/><Relationship Id="rId43" Type="http://schemas.openxmlformats.org/officeDocument/2006/relationships/hyperlink" Target="https://podminky.urs.cz/item/CS_URS_2024_02/968072357" TargetMode="External"/><Relationship Id="rId48" Type="http://schemas.openxmlformats.org/officeDocument/2006/relationships/hyperlink" Target="https://podminky.urs.cz/item/CS_URS_2024_02/767996702" TargetMode="External"/><Relationship Id="rId56" Type="http://schemas.openxmlformats.org/officeDocument/2006/relationships/hyperlink" Target="https://podminky.urs.cz/item/CS_URS_2024_02/997013509" TargetMode="External"/><Relationship Id="rId64" Type="http://schemas.openxmlformats.org/officeDocument/2006/relationships/hyperlink" Target="https://podminky.urs.cz/item/CS_URS_2024_02/712363352" TargetMode="External"/><Relationship Id="rId69" Type="http://schemas.openxmlformats.org/officeDocument/2006/relationships/hyperlink" Target="https://podminky.urs.cz/item/CS_URS_2024_02/713141152" TargetMode="External"/><Relationship Id="rId77" Type="http://schemas.openxmlformats.org/officeDocument/2006/relationships/hyperlink" Target="https://podminky.urs.cz/item/CS_URS_2024_02/762335132" TargetMode="External"/><Relationship Id="rId100" Type="http://schemas.openxmlformats.org/officeDocument/2006/relationships/hyperlink" Target="https://podminky.urs.cz/item/CS_URS_2024_02/767881161" TargetMode="External"/><Relationship Id="rId105" Type="http://schemas.openxmlformats.org/officeDocument/2006/relationships/hyperlink" Target="https://podminky.urs.cz/item/CS_URS_2024_02/783317101" TargetMode="External"/><Relationship Id="rId113" Type="http://schemas.openxmlformats.org/officeDocument/2006/relationships/drawing" Target="../drawings/drawing4.xml"/><Relationship Id="rId8" Type="http://schemas.openxmlformats.org/officeDocument/2006/relationships/hyperlink" Target="https://podminky.urs.cz/item/CS_URS_2024_02/612325302" TargetMode="External"/><Relationship Id="rId51" Type="http://schemas.openxmlformats.org/officeDocument/2006/relationships/hyperlink" Target="https://podminky.urs.cz/item/CS_URS_2024_02/113107136" TargetMode="External"/><Relationship Id="rId72" Type="http://schemas.openxmlformats.org/officeDocument/2006/relationships/hyperlink" Target="https://podminky.urs.cz/item/CS_URS_2024_02/713131141" TargetMode="External"/><Relationship Id="rId80" Type="http://schemas.openxmlformats.org/officeDocument/2006/relationships/hyperlink" Target="https://podminky.urs.cz/item/CS_URS_2024_02/998712102" TargetMode="External"/><Relationship Id="rId85" Type="http://schemas.openxmlformats.org/officeDocument/2006/relationships/hyperlink" Target="https://podminky.urs.cz/item/CS_URS_2024_02/764216604" TargetMode="External"/><Relationship Id="rId93" Type="http://schemas.openxmlformats.org/officeDocument/2006/relationships/hyperlink" Target="https://podminky.urs.cz/item/CS_URS_2024_02/767832801" TargetMode="External"/><Relationship Id="rId98" Type="http://schemas.openxmlformats.org/officeDocument/2006/relationships/hyperlink" Target="https://podminky.urs.cz/item/CS_URS_2024_02/998767202" TargetMode="External"/><Relationship Id="rId3" Type="http://schemas.openxmlformats.org/officeDocument/2006/relationships/hyperlink" Target="https://podminky.urs.cz/item/CS_URS_2024_02/417351116" TargetMode="External"/><Relationship Id="rId12" Type="http://schemas.openxmlformats.org/officeDocument/2006/relationships/hyperlink" Target="https://podminky.urs.cz/item/CS_URS_2024_02/621325102" TargetMode="External"/><Relationship Id="rId17" Type="http://schemas.openxmlformats.org/officeDocument/2006/relationships/hyperlink" Target="https://podminky.urs.cz/item/CS_URS_2024_02/622211031" TargetMode="External"/><Relationship Id="rId25" Type="http://schemas.openxmlformats.org/officeDocument/2006/relationships/hyperlink" Target="https://podminky.urs.cz/item/CS_URS_2024_02/622511112" TargetMode="External"/><Relationship Id="rId33" Type="http://schemas.openxmlformats.org/officeDocument/2006/relationships/hyperlink" Target="https://podminky.urs.cz/item/CS_URS_2024_02/764002811" TargetMode="External"/><Relationship Id="rId38" Type="http://schemas.openxmlformats.org/officeDocument/2006/relationships/hyperlink" Target="https://podminky.urs.cz/item/CS_URS_2024_02/713140843" TargetMode="External"/><Relationship Id="rId46" Type="http://schemas.openxmlformats.org/officeDocument/2006/relationships/hyperlink" Target="https://podminky.urs.cz/item/CS_URS_2024_02/766691811" TargetMode="External"/><Relationship Id="rId59" Type="http://schemas.openxmlformats.org/officeDocument/2006/relationships/hyperlink" Target="https://podminky.urs.cz/item/CS_URS_2024_02/712363544" TargetMode="External"/><Relationship Id="rId67" Type="http://schemas.openxmlformats.org/officeDocument/2006/relationships/hyperlink" Target="https://podminky.urs.cz/item/CS_URS_2024_02/712363358" TargetMode="External"/><Relationship Id="rId103" Type="http://schemas.openxmlformats.org/officeDocument/2006/relationships/hyperlink" Target="https://podminky.urs.cz/item/CS_URS_2024_02/783314203" TargetMode="External"/><Relationship Id="rId108" Type="http://schemas.openxmlformats.org/officeDocument/2006/relationships/hyperlink" Target="https://podminky.urs.cz/item/CS_URS_2024_02/784185001" TargetMode="External"/><Relationship Id="rId20" Type="http://schemas.openxmlformats.org/officeDocument/2006/relationships/hyperlink" Target="https://podminky.urs.cz/item/CS_URS_2024_02/622212071" TargetMode="External"/><Relationship Id="rId41" Type="http://schemas.openxmlformats.org/officeDocument/2006/relationships/hyperlink" Target="https://podminky.urs.cz/item/CS_URS_2024_02/965049113" TargetMode="External"/><Relationship Id="rId54" Type="http://schemas.openxmlformats.org/officeDocument/2006/relationships/hyperlink" Target="https://podminky.urs.cz/item/CS_URS_2024_02/997013152" TargetMode="External"/><Relationship Id="rId62" Type="http://schemas.openxmlformats.org/officeDocument/2006/relationships/hyperlink" Target="https://podminky.urs.cz/item/CS_URS_2024_02/712861705" TargetMode="External"/><Relationship Id="rId70" Type="http://schemas.openxmlformats.org/officeDocument/2006/relationships/hyperlink" Target="https://podminky.urs.cz/item/CS_URS_2024_02/712311101" TargetMode="External"/><Relationship Id="rId75" Type="http://schemas.openxmlformats.org/officeDocument/2006/relationships/hyperlink" Target="https://podminky.urs.cz/item/CS_URS_2024_02/713141358" TargetMode="External"/><Relationship Id="rId83" Type="http://schemas.openxmlformats.org/officeDocument/2006/relationships/hyperlink" Target="https://podminky.urs.cz/item/CS_URS_2024_02/998751101" TargetMode="External"/><Relationship Id="rId88" Type="http://schemas.openxmlformats.org/officeDocument/2006/relationships/hyperlink" Target="https://podminky.urs.cz/item/CS_URS_2024_02/764518623" TargetMode="External"/><Relationship Id="rId91" Type="http://schemas.openxmlformats.org/officeDocument/2006/relationships/hyperlink" Target="https://podminky.urs.cz/item/CS_URS_2024_02/998766102" TargetMode="External"/><Relationship Id="rId96" Type="http://schemas.openxmlformats.org/officeDocument/2006/relationships/hyperlink" Target="https://podminky.urs.cz/item/CS_URS_2024_02/998767102" TargetMode="External"/><Relationship Id="rId111" Type="http://schemas.openxmlformats.org/officeDocument/2006/relationships/hyperlink" Target="https://podminky.urs.cz/item/CS_URS_2024_02/784211105" TargetMode="External"/><Relationship Id="rId1" Type="http://schemas.openxmlformats.org/officeDocument/2006/relationships/hyperlink" Target="https://podminky.urs.cz/item/CS_URS_2024_02/417321414" TargetMode="External"/><Relationship Id="rId6" Type="http://schemas.openxmlformats.org/officeDocument/2006/relationships/hyperlink" Target="https://podminky.urs.cz/item/CS_URS_2024_02/572340112" TargetMode="External"/><Relationship Id="rId15" Type="http://schemas.openxmlformats.org/officeDocument/2006/relationships/hyperlink" Target="https://podminky.urs.cz/item/CS_URS_2024_02/622325102" TargetMode="External"/><Relationship Id="rId23" Type="http://schemas.openxmlformats.org/officeDocument/2006/relationships/hyperlink" Target="https://podminky.urs.cz/item/CS_URS_2024_02/622252002" TargetMode="External"/><Relationship Id="rId28" Type="http://schemas.openxmlformats.org/officeDocument/2006/relationships/hyperlink" Target="https://podminky.urs.cz/item/CS_URS_2024_02/622151031" TargetMode="External"/><Relationship Id="rId36" Type="http://schemas.openxmlformats.org/officeDocument/2006/relationships/hyperlink" Target="https://podminky.urs.cz/item/CS_URS_2024_02/764004801" TargetMode="External"/><Relationship Id="rId49" Type="http://schemas.openxmlformats.org/officeDocument/2006/relationships/hyperlink" Target="https://podminky.urs.cz/item/CS_URS_2024_02/767691833" TargetMode="External"/><Relationship Id="rId57" Type="http://schemas.openxmlformats.org/officeDocument/2006/relationships/hyperlink" Target="https://podminky.urs.cz/item/CS_URS_2024_02/997013871" TargetMode="External"/><Relationship Id="rId106" Type="http://schemas.openxmlformats.org/officeDocument/2006/relationships/hyperlink" Target="https://podminky.urs.cz/item/CS_URS_2024_02/619991001" TargetMode="External"/><Relationship Id="rId10" Type="http://schemas.openxmlformats.org/officeDocument/2006/relationships/hyperlink" Target="https://podminky.urs.cz/item/CS_URS_2024_02/629995101" TargetMode="External"/><Relationship Id="rId31" Type="http://schemas.openxmlformats.org/officeDocument/2006/relationships/hyperlink" Target="https://podminky.urs.cz/item/CS_URS_2024_02/952901221" TargetMode="External"/><Relationship Id="rId44" Type="http://schemas.openxmlformats.org/officeDocument/2006/relationships/hyperlink" Target="https://podminky.urs.cz/item/CS_URS_2024_02/967031132" TargetMode="External"/><Relationship Id="rId52" Type="http://schemas.openxmlformats.org/officeDocument/2006/relationships/hyperlink" Target="https://podminky.urs.cz/item/CS_URS_2024_02/113107121" TargetMode="External"/><Relationship Id="rId60" Type="http://schemas.openxmlformats.org/officeDocument/2006/relationships/hyperlink" Target="https://podminky.urs.cz/item/CS_URS_2024_02/712363545" TargetMode="External"/><Relationship Id="rId65" Type="http://schemas.openxmlformats.org/officeDocument/2006/relationships/hyperlink" Target="https://podminky.urs.cz/item/CS_URS_2024_02/712363353" TargetMode="External"/><Relationship Id="rId73" Type="http://schemas.openxmlformats.org/officeDocument/2006/relationships/hyperlink" Target="https://podminky.urs.cz/item/CS_URS_2024_02/762361322" TargetMode="External"/><Relationship Id="rId78" Type="http://schemas.openxmlformats.org/officeDocument/2006/relationships/hyperlink" Target="https://podminky.urs.cz/item/CS_URS_2024_02/762395000" TargetMode="External"/><Relationship Id="rId81" Type="http://schemas.openxmlformats.org/officeDocument/2006/relationships/hyperlink" Target="https://podminky.urs.cz/item/CS_URS_2024_02/751511832" TargetMode="External"/><Relationship Id="rId86" Type="http://schemas.openxmlformats.org/officeDocument/2006/relationships/hyperlink" Target="https://podminky.urs.cz/item/CS_URS_2024_02/764511603" TargetMode="External"/><Relationship Id="rId94" Type="http://schemas.openxmlformats.org/officeDocument/2006/relationships/hyperlink" Target="https://podminky.urs.cz/item/CS_URS_2024_02/767832112" TargetMode="External"/><Relationship Id="rId99" Type="http://schemas.openxmlformats.org/officeDocument/2006/relationships/hyperlink" Target="https://podminky.urs.cz/item/CS_URS_2024_02/767881112" TargetMode="External"/><Relationship Id="rId101" Type="http://schemas.openxmlformats.org/officeDocument/2006/relationships/hyperlink" Target="https://podminky.urs.cz/item/CS_URS_2024_02/998767102" TargetMode="External"/><Relationship Id="rId4" Type="http://schemas.openxmlformats.org/officeDocument/2006/relationships/hyperlink" Target="https://podminky.urs.cz/item/CS_URS_2024_02/564811011" TargetMode="External"/><Relationship Id="rId9" Type="http://schemas.openxmlformats.org/officeDocument/2006/relationships/hyperlink" Target="https://podminky.urs.cz/item/CS_URS_2024_02/619995001" TargetMode="External"/><Relationship Id="rId13" Type="http://schemas.openxmlformats.org/officeDocument/2006/relationships/hyperlink" Target="https://podminky.urs.cz/item/CS_URS_2024_02/621531012" TargetMode="External"/><Relationship Id="rId18" Type="http://schemas.openxmlformats.org/officeDocument/2006/relationships/hyperlink" Target="https://podminky.urs.cz/item/CS_URS_2024_02/622211031" TargetMode="External"/><Relationship Id="rId39" Type="http://schemas.openxmlformats.org/officeDocument/2006/relationships/hyperlink" Target="https://podminky.urs.cz/item/CS_URS_2024_02/713140861" TargetMode="External"/><Relationship Id="rId109" Type="http://schemas.openxmlformats.org/officeDocument/2006/relationships/hyperlink" Target="https://podminky.urs.cz/item/CS_URS_2024_02/784211101" TargetMode="External"/><Relationship Id="rId34" Type="http://schemas.openxmlformats.org/officeDocument/2006/relationships/hyperlink" Target="https://podminky.urs.cz/item/CS_URS_2024_02/764002841" TargetMode="External"/><Relationship Id="rId50" Type="http://schemas.openxmlformats.org/officeDocument/2006/relationships/hyperlink" Target="https://podminky.urs.cz/item/CS_URS_2024_02/919735123" TargetMode="External"/><Relationship Id="rId55" Type="http://schemas.openxmlformats.org/officeDocument/2006/relationships/hyperlink" Target="https://podminky.urs.cz/item/CS_URS_2024_02/997013501" TargetMode="External"/><Relationship Id="rId76" Type="http://schemas.openxmlformats.org/officeDocument/2006/relationships/hyperlink" Target="https://podminky.urs.cz/item/CS_URS_2024_02/783213021" TargetMode="External"/><Relationship Id="rId97" Type="http://schemas.openxmlformats.org/officeDocument/2006/relationships/hyperlink" Target="https://podminky.urs.cz/item/CS_URS_2024_02/998767202" TargetMode="External"/><Relationship Id="rId104" Type="http://schemas.openxmlformats.org/officeDocument/2006/relationships/hyperlink" Target="https://podminky.urs.cz/item/CS_URS_2024_02/783315101" TargetMode="External"/><Relationship Id="rId7" Type="http://schemas.openxmlformats.org/officeDocument/2006/relationships/hyperlink" Target="https://podminky.urs.cz/item/CS_URS_2024_02/572350112" TargetMode="External"/><Relationship Id="rId71" Type="http://schemas.openxmlformats.org/officeDocument/2006/relationships/hyperlink" Target="https://podminky.urs.cz/item/CS_URS_2024_02/712331111" TargetMode="External"/><Relationship Id="rId92" Type="http://schemas.openxmlformats.org/officeDocument/2006/relationships/hyperlink" Target="https://podminky.urs.cz/item/CS_URS_2024_02/99876610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20" t="s">
        <v>0</v>
      </c>
      <c r="AZ1" s="20" t="s">
        <v>1</v>
      </c>
      <c r="BA1" s="20" t="s">
        <v>2</v>
      </c>
      <c r="BB1" s="20" t="s">
        <v>3</v>
      </c>
      <c r="BT1" s="20" t="s">
        <v>4</v>
      </c>
      <c r="BU1" s="20" t="s">
        <v>4</v>
      </c>
      <c r="BV1" s="20" t="s">
        <v>5</v>
      </c>
    </row>
    <row r="2" spans="1:74" s="1" customFormat="1" ht="36.950000000000003" customHeight="1">
      <c r="AR2" s="408"/>
      <c r="AS2" s="408"/>
      <c r="AT2" s="408"/>
      <c r="AU2" s="408"/>
      <c r="AV2" s="408"/>
      <c r="AW2" s="408"/>
      <c r="AX2" s="408"/>
      <c r="AY2" s="408"/>
      <c r="AZ2" s="408"/>
      <c r="BA2" s="408"/>
      <c r="BB2" s="408"/>
      <c r="BC2" s="408"/>
      <c r="BD2" s="408"/>
      <c r="BE2" s="408"/>
      <c r="BS2" s="21" t="s">
        <v>6</v>
      </c>
      <c r="BT2" s="21" t="s">
        <v>7</v>
      </c>
    </row>
    <row r="3" spans="1:74" s="1" customFormat="1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4"/>
      <c r="BS3" s="21" t="s">
        <v>6</v>
      </c>
      <c r="BT3" s="21" t="s">
        <v>8</v>
      </c>
    </row>
    <row r="4" spans="1:74" s="1" customFormat="1" ht="24.95" customHeight="1">
      <c r="B4" s="25"/>
      <c r="C4" s="26"/>
      <c r="D4" s="27" t="s">
        <v>9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4"/>
      <c r="AS4" s="28" t="s">
        <v>10</v>
      </c>
      <c r="BE4" s="29" t="s">
        <v>11</v>
      </c>
      <c r="BS4" s="21" t="s">
        <v>12</v>
      </c>
    </row>
    <row r="5" spans="1:74" s="1" customFormat="1" ht="12" customHeight="1">
      <c r="B5" s="25"/>
      <c r="C5" s="26"/>
      <c r="D5" s="30" t="s">
        <v>13</v>
      </c>
      <c r="E5" s="26"/>
      <c r="F5" s="26"/>
      <c r="G5" s="26"/>
      <c r="H5" s="26"/>
      <c r="I5" s="26"/>
      <c r="J5" s="26"/>
      <c r="K5" s="392" t="s">
        <v>14</v>
      </c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3"/>
      <c r="AD5" s="393"/>
      <c r="AE5" s="393"/>
      <c r="AF5" s="393"/>
      <c r="AG5" s="393"/>
      <c r="AH5" s="393"/>
      <c r="AI5" s="393"/>
      <c r="AJ5" s="393"/>
      <c r="AK5" s="393"/>
      <c r="AL5" s="393"/>
      <c r="AM5" s="393"/>
      <c r="AN5" s="393"/>
      <c r="AO5" s="393"/>
      <c r="AP5" s="26"/>
      <c r="AQ5" s="26"/>
      <c r="AR5" s="24"/>
      <c r="BE5" s="389" t="s">
        <v>15</v>
      </c>
      <c r="BS5" s="21" t="s">
        <v>6</v>
      </c>
    </row>
    <row r="6" spans="1:74" s="1" customFormat="1" ht="36.950000000000003" customHeight="1">
      <c r="B6" s="25"/>
      <c r="C6" s="26"/>
      <c r="D6" s="32" t="s">
        <v>16</v>
      </c>
      <c r="E6" s="26"/>
      <c r="F6" s="26"/>
      <c r="G6" s="26"/>
      <c r="H6" s="26"/>
      <c r="I6" s="26"/>
      <c r="J6" s="26"/>
      <c r="K6" s="394" t="s">
        <v>17</v>
      </c>
      <c r="L6" s="393"/>
      <c r="M6" s="393"/>
      <c r="N6" s="393"/>
      <c r="O6" s="393"/>
      <c r="P6" s="393"/>
      <c r="Q6" s="393"/>
      <c r="R6" s="393"/>
      <c r="S6" s="393"/>
      <c r="T6" s="393"/>
      <c r="U6" s="393"/>
      <c r="V6" s="393"/>
      <c r="W6" s="393"/>
      <c r="X6" s="393"/>
      <c r="Y6" s="393"/>
      <c r="Z6" s="393"/>
      <c r="AA6" s="393"/>
      <c r="AB6" s="393"/>
      <c r="AC6" s="393"/>
      <c r="AD6" s="393"/>
      <c r="AE6" s="393"/>
      <c r="AF6" s="393"/>
      <c r="AG6" s="393"/>
      <c r="AH6" s="393"/>
      <c r="AI6" s="393"/>
      <c r="AJ6" s="393"/>
      <c r="AK6" s="393"/>
      <c r="AL6" s="393"/>
      <c r="AM6" s="393"/>
      <c r="AN6" s="393"/>
      <c r="AO6" s="393"/>
      <c r="AP6" s="26"/>
      <c r="AQ6" s="26"/>
      <c r="AR6" s="24"/>
      <c r="BE6" s="390"/>
      <c r="BS6" s="21" t="s">
        <v>6</v>
      </c>
    </row>
    <row r="7" spans="1:74" s="1" customFormat="1" ht="12" customHeight="1">
      <c r="B7" s="25"/>
      <c r="C7" s="26"/>
      <c r="D7" s="33" t="s">
        <v>18</v>
      </c>
      <c r="E7" s="26"/>
      <c r="F7" s="26"/>
      <c r="G7" s="26"/>
      <c r="H7" s="26"/>
      <c r="I7" s="26"/>
      <c r="J7" s="26"/>
      <c r="K7" s="31" t="s">
        <v>19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3" t="s">
        <v>20</v>
      </c>
      <c r="AL7" s="26"/>
      <c r="AM7" s="26"/>
      <c r="AN7" s="31" t="s">
        <v>19</v>
      </c>
      <c r="AO7" s="26"/>
      <c r="AP7" s="26"/>
      <c r="AQ7" s="26"/>
      <c r="AR7" s="24"/>
      <c r="BE7" s="390"/>
      <c r="BS7" s="21" t="s">
        <v>6</v>
      </c>
    </row>
    <row r="8" spans="1:74" s="1" customFormat="1" ht="12" customHeight="1">
      <c r="B8" s="25"/>
      <c r="C8" s="26"/>
      <c r="D8" s="33" t="s">
        <v>21</v>
      </c>
      <c r="E8" s="26"/>
      <c r="F8" s="26"/>
      <c r="G8" s="26"/>
      <c r="H8" s="26"/>
      <c r="I8" s="26"/>
      <c r="J8" s="26"/>
      <c r="K8" s="31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3" t="s">
        <v>23</v>
      </c>
      <c r="AL8" s="26"/>
      <c r="AM8" s="26"/>
      <c r="AN8" s="34" t="s">
        <v>24</v>
      </c>
      <c r="AO8" s="26"/>
      <c r="AP8" s="26"/>
      <c r="AQ8" s="26"/>
      <c r="AR8" s="24"/>
      <c r="BE8" s="390"/>
      <c r="BS8" s="21" t="s">
        <v>6</v>
      </c>
    </row>
    <row r="9" spans="1:74" s="1" customFormat="1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4"/>
      <c r="BE9" s="390"/>
      <c r="BS9" s="21" t="s">
        <v>6</v>
      </c>
    </row>
    <row r="10" spans="1:74" s="1" customFormat="1" ht="12" customHeight="1">
      <c r="B10" s="25"/>
      <c r="C10" s="26"/>
      <c r="D10" s="33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3" t="s">
        <v>26</v>
      </c>
      <c r="AL10" s="26"/>
      <c r="AM10" s="26"/>
      <c r="AN10" s="31" t="s">
        <v>19</v>
      </c>
      <c r="AO10" s="26"/>
      <c r="AP10" s="26"/>
      <c r="AQ10" s="26"/>
      <c r="AR10" s="24"/>
      <c r="BE10" s="390"/>
      <c r="BS10" s="21" t="s">
        <v>6</v>
      </c>
    </row>
    <row r="11" spans="1:74" s="1" customFormat="1" ht="18.399999999999999" customHeight="1">
      <c r="B11" s="25"/>
      <c r="C11" s="26"/>
      <c r="D11" s="26"/>
      <c r="E11" s="31" t="s">
        <v>27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3" t="s">
        <v>28</v>
      </c>
      <c r="AL11" s="26"/>
      <c r="AM11" s="26"/>
      <c r="AN11" s="31" t="s">
        <v>19</v>
      </c>
      <c r="AO11" s="26"/>
      <c r="AP11" s="26"/>
      <c r="AQ11" s="26"/>
      <c r="AR11" s="24"/>
      <c r="BE11" s="390"/>
      <c r="BS11" s="21" t="s">
        <v>6</v>
      </c>
    </row>
    <row r="12" spans="1:74" s="1" customFormat="1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4"/>
      <c r="BE12" s="390"/>
      <c r="BS12" s="21" t="s">
        <v>6</v>
      </c>
    </row>
    <row r="13" spans="1:74" s="1" customFormat="1" ht="12" customHeight="1">
      <c r="B13" s="25"/>
      <c r="C13" s="26"/>
      <c r="D13" s="33" t="s">
        <v>29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3" t="s">
        <v>26</v>
      </c>
      <c r="AL13" s="26"/>
      <c r="AM13" s="26"/>
      <c r="AN13" s="35" t="s">
        <v>30</v>
      </c>
      <c r="AO13" s="26"/>
      <c r="AP13" s="26"/>
      <c r="AQ13" s="26"/>
      <c r="AR13" s="24"/>
      <c r="BE13" s="390"/>
      <c r="BS13" s="21" t="s">
        <v>6</v>
      </c>
    </row>
    <row r="14" spans="1:74" ht="12.75">
      <c r="B14" s="25"/>
      <c r="C14" s="26"/>
      <c r="D14" s="26"/>
      <c r="E14" s="395" t="s">
        <v>30</v>
      </c>
      <c r="F14" s="396"/>
      <c r="G14" s="396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6"/>
      <c r="S14" s="396"/>
      <c r="T14" s="396"/>
      <c r="U14" s="396"/>
      <c r="V14" s="396"/>
      <c r="W14" s="396"/>
      <c r="X14" s="396"/>
      <c r="Y14" s="396"/>
      <c r="Z14" s="396"/>
      <c r="AA14" s="396"/>
      <c r="AB14" s="396"/>
      <c r="AC14" s="396"/>
      <c r="AD14" s="396"/>
      <c r="AE14" s="396"/>
      <c r="AF14" s="396"/>
      <c r="AG14" s="396"/>
      <c r="AH14" s="396"/>
      <c r="AI14" s="396"/>
      <c r="AJ14" s="396"/>
      <c r="AK14" s="33" t="s">
        <v>28</v>
      </c>
      <c r="AL14" s="26"/>
      <c r="AM14" s="26"/>
      <c r="AN14" s="35" t="s">
        <v>30</v>
      </c>
      <c r="AO14" s="26"/>
      <c r="AP14" s="26"/>
      <c r="AQ14" s="26"/>
      <c r="AR14" s="24"/>
      <c r="BE14" s="390"/>
      <c r="BS14" s="21" t="s">
        <v>6</v>
      </c>
    </row>
    <row r="15" spans="1:74" s="1" customFormat="1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4"/>
      <c r="BE15" s="390"/>
      <c r="BS15" s="21" t="s">
        <v>4</v>
      </c>
    </row>
    <row r="16" spans="1:74" s="1" customFormat="1" ht="12" customHeight="1">
      <c r="B16" s="25"/>
      <c r="C16" s="26"/>
      <c r="D16" s="33" t="s">
        <v>31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3" t="s">
        <v>26</v>
      </c>
      <c r="AL16" s="26"/>
      <c r="AM16" s="26"/>
      <c r="AN16" s="31" t="s">
        <v>19</v>
      </c>
      <c r="AO16" s="26"/>
      <c r="AP16" s="26"/>
      <c r="AQ16" s="26"/>
      <c r="AR16" s="24"/>
      <c r="BE16" s="390"/>
      <c r="BS16" s="21" t="s">
        <v>4</v>
      </c>
    </row>
    <row r="17" spans="1:71" s="1" customFormat="1" ht="18.399999999999999" customHeight="1">
      <c r="B17" s="25"/>
      <c r="C17" s="26"/>
      <c r="D17" s="26"/>
      <c r="E17" s="31" t="s">
        <v>32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3" t="s">
        <v>28</v>
      </c>
      <c r="AL17" s="26"/>
      <c r="AM17" s="26"/>
      <c r="AN17" s="31" t="s">
        <v>19</v>
      </c>
      <c r="AO17" s="26"/>
      <c r="AP17" s="26"/>
      <c r="AQ17" s="26"/>
      <c r="AR17" s="24"/>
      <c r="BE17" s="390"/>
      <c r="BS17" s="21" t="s">
        <v>33</v>
      </c>
    </row>
    <row r="18" spans="1:71" s="1" customFormat="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4"/>
      <c r="BE18" s="390"/>
      <c r="BS18" s="21" t="s">
        <v>6</v>
      </c>
    </row>
    <row r="19" spans="1:71" s="1" customFormat="1" ht="12" customHeight="1">
      <c r="B19" s="25"/>
      <c r="C19" s="26"/>
      <c r="D19" s="33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3" t="s">
        <v>26</v>
      </c>
      <c r="AL19" s="26"/>
      <c r="AM19" s="26"/>
      <c r="AN19" s="31" t="s">
        <v>19</v>
      </c>
      <c r="AO19" s="26"/>
      <c r="AP19" s="26"/>
      <c r="AQ19" s="26"/>
      <c r="AR19" s="24"/>
      <c r="BE19" s="390"/>
      <c r="BS19" s="21" t="s">
        <v>6</v>
      </c>
    </row>
    <row r="20" spans="1:71" s="1" customFormat="1" ht="18.399999999999999" customHeight="1">
      <c r="B20" s="25"/>
      <c r="C20" s="26"/>
      <c r="D20" s="26"/>
      <c r="E20" s="31" t="s">
        <v>35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3" t="s">
        <v>28</v>
      </c>
      <c r="AL20" s="26"/>
      <c r="AM20" s="26"/>
      <c r="AN20" s="31" t="s">
        <v>19</v>
      </c>
      <c r="AO20" s="26"/>
      <c r="AP20" s="26"/>
      <c r="AQ20" s="26"/>
      <c r="AR20" s="24"/>
      <c r="BE20" s="390"/>
      <c r="BS20" s="21" t="s">
        <v>4</v>
      </c>
    </row>
    <row r="21" spans="1:71" s="1" customFormat="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4"/>
      <c r="BE21" s="390"/>
    </row>
    <row r="22" spans="1:71" s="1" customFormat="1" ht="12" customHeight="1">
      <c r="B22" s="25"/>
      <c r="C22" s="26"/>
      <c r="D22" s="33" t="s">
        <v>36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4"/>
      <c r="BE22" s="390"/>
    </row>
    <row r="23" spans="1:71" s="1" customFormat="1" ht="47.25" customHeight="1">
      <c r="B23" s="25"/>
      <c r="C23" s="26"/>
      <c r="D23" s="26"/>
      <c r="E23" s="397" t="s">
        <v>37</v>
      </c>
      <c r="F23" s="397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7"/>
      <c r="R23" s="397"/>
      <c r="S23" s="397"/>
      <c r="T23" s="397"/>
      <c r="U23" s="397"/>
      <c r="V23" s="397"/>
      <c r="W23" s="397"/>
      <c r="X23" s="397"/>
      <c r="Y23" s="397"/>
      <c r="Z23" s="397"/>
      <c r="AA23" s="397"/>
      <c r="AB23" s="397"/>
      <c r="AC23" s="397"/>
      <c r="AD23" s="397"/>
      <c r="AE23" s="397"/>
      <c r="AF23" s="397"/>
      <c r="AG23" s="397"/>
      <c r="AH23" s="397"/>
      <c r="AI23" s="397"/>
      <c r="AJ23" s="397"/>
      <c r="AK23" s="397"/>
      <c r="AL23" s="397"/>
      <c r="AM23" s="397"/>
      <c r="AN23" s="397"/>
      <c r="AO23" s="26"/>
      <c r="AP23" s="26"/>
      <c r="AQ23" s="26"/>
      <c r="AR23" s="24"/>
      <c r="BE23" s="390"/>
    </row>
    <row r="24" spans="1:71" s="1" customFormat="1" ht="6.95" customHeight="1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4"/>
      <c r="BE24" s="390"/>
    </row>
    <row r="25" spans="1:71" s="1" customFormat="1" ht="6.95" customHeight="1">
      <c r="B25" s="25"/>
      <c r="C25" s="26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6"/>
      <c r="AQ25" s="26"/>
      <c r="AR25" s="24"/>
      <c r="BE25" s="390"/>
    </row>
    <row r="26" spans="1:71" s="2" customFormat="1" ht="25.9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398">
        <f>ROUND(AG54,2)</f>
        <v>0</v>
      </c>
      <c r="AL26" s="399"/>
      <c r="AM26" s="399"/>
      <c r="AN26" s="399"/>
      <c r="AO26" s="399"/>
      <c r="AP26" s="40"/>
      <c r="AQ26" s="40"/>
      <c r="AR26" s="43"/>
      <c r="BE26" s="390"/>
    </row>
    <row r="27" spans="1:71" s="2" customFormat="1" ht="6.95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3"/>
      <c r="BE27" s="390"/>
    </row>
    <row r="28" spans="1:71" s="2" customFormat="1" ht="12.75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0" t="s">
        <v>39</v>
      </c>
      <c r="M28" s="400"/>
      <c r="N28" s="400"/>
      <c r="O28" s="400"/>
      <c r="P28" s="400"/>
      <c r="Q28" s="40"/>
      <c r="R28" s="40"/>
      <c r="S28" s="40"/>
      <c r="T28" s="40"/>
      <c r="U28" s="40"/>
      <c r="V28" s="40"/>
      <c r="W28" s="400" t="s">
        <v>40</v>
      </c>
      <c r="X28" s="400"/>
      <c r="Y28" s="400"/>
      <c r="Z28" s="400"/>
      <c r="AA28" s="400"/>
      <c r="AB28" s="400"/>
      <c r="AC28" s="400"/>
      <c r="AD28" s="400"/>
      <c r="AE28" s="400"/>
      <c r="AF28" s="40"/>
      <c r="AG28" s="40"/>
      <c r="AH28" s="40"/>
      <c r="AI28" s="40"/>
      <c r="AJ28" s="40"/>
      <c r="AK28" s="400" t="s">
        <v>41</v>
      </c>
      <c r="AL28" s="400"/>
      <c r="AM28" s="400"/>
      <c r="AN28" s="400"/>
      <c r="AO28" s="400"/>
      <c r="AP28" s="40"/>
      <c r="AQ28" s="40"/>
      <c r="AR28" s="43"/>
      <c r="BE28" s="390"/>
    </row>
    <row r="29" spans="1:71" s="3" customFormat="1" ht="14.45" customHeight="1">
      <c r="B29" s="44"/>
      <c r="C29" s="45"/>
      <c r="D29" s="33" t="s">
        <v>42</v>
      </c>
      <c r="E29" s="45"/>
      <c r="F29" s="33" t="s">
        <v>43</v>
      </c>
      <c r="G29" s="45"/>
      <c r="H29" s="45"/>
      <c r="I29" s="45"/>
      <c r="J29" s="45"/>
      <c r="K29" s="45"/>
      <c r="L29" s="403">
        <v>0.21</v>
      </c>
      <c r="M29" s="402"/>
      <c r="N29" s="402"/>
      <c r="O29" s="402"/>
      <c r="P29" s="402"/>
      <c r="Q29" s="45"/>
      <c r="R29" s="45"/>
      <c r="S29" s="45"/>
      <c r="T29" s="45"/>
      <c r="U29" s="45"/>
      <c r="V29" s="45"/>
      <c r="W29" s="401">
        <f>ROUND(AZ54, 2)</f>
        <v>0</v>
      </c>
      <c r="X29" s="402"/>
      <c r="Y29" s="402"/>
      <c r="Z29" s="402"/>
      <c r="AA29" s="402"/>
      <c r="AB29" s="402"/>
      <c r="AC29" s="402"/>
      <c r="AD29" s="402"/>
      <c r="AE29" s="402"/>
      <c r="AF29" s="45"/>
      <c r="AG29" s="45"/>
      <c r="AH29" s="45"/>
      <c r="AI29" s="45"/>
      <c r="AJ29" s="45"/>
      <c r="AK29" s="401">
        <f>ROUND(AV54, 2)</f>
        <v>0</v>
      </c>
      <c r="AL29" s="402"/>
      <c r="AM29" s="402"/>
      <c r="AN29" s="402"/>
      <c r="AO29" s="402"/>
      <c r="AP29" s="45"/>
      <c r="AQ29" s="45"/>
      <c r="AR29" s="46"/>
      <c r="BE29" s="391"/>
    </row>
    <row r="30" spans="1:71" s="3" customFormat="1" ht="14.45" customHeight="1">
      <c r="B30" s="44"/>
      <c r="C30" s="45"/>
      <c r="D30" s="45"/>
      <c r="E30" s="45"/>
      <c r="F30" s="33" t="s">
        <v>44</v>
      </c>
      <c r="G30" s="45"/>
      <c r="H30" s="45"/>
      <c r="I30" s="45"/>
      <c r="J30" s="45"/>
      <c r="K30" s="45"/>
      <c r="L30" s="403">
        <v>0.12</v>
      </c>
      <c r="M30" s="402"/>
      <c r="N30" s="402"/>
      <c r="O30" s="402"/>
      <c r="P30" s="402"/>
      <c r="Q30" s="45"/>
      <c r="R30" s="45"/>
      <c r="S30" s="45"/>
      <c r="T30" s="45"/>
      <c r="U30" s="45"/>
      <c r="V30" s="45"/>
      <c r="W30" s="401">
        <f>ROUND(BA54, 2)</f>
        <v>0</v>
      </c>
      <c r="X30" s="402"/>
      <c r="Y30" s="402"/>
      <c r="Z30" s="402"/>
      <c r="AA30" s="402"/>
      <c r="AB30" s="402"/>
      <c r="AC30" s="402"/>
      <c r="AD30" s="402"/>
      <c r="AE30" s="402"/>
      <c r="AF30" s="45"/>
      <c r="AG30" s="45"/>
      <c r="AH30" s="45"/>
      <c r="AI30" s="45"/>
      <c r="AJ30" s="45"/>
      <c r="AK30" s="401">
        <f>ROUND(AW54, 2)</f>
        <v>0</v>
      </c>
      <c r="AL30" s="402"/>
      <c r="AM30" s="402"/>
      <c r="AN30" s="402"/>
      <c r="AO30" s="402"/>
      <c r="AP30" s="45"/>
      <c r="AQ30" s="45"/>
      <c r="AR30" s="46"/>
      <c r="BE30" s="391"/>
    </row>
    <row r="31" spans="1:71" s="3" customFormat="1" ht="14.45" hidden="1" customHeight="1">
      <c r="B31" s="44"/>
      <c r="C31" s="45"/>
      <c r="D31" s="45"/>
      <c r="E31" s="45"/>
      <c r="F31" s="33" t="s">
        <v>45</v>
      </c>
      <c r="G31" s="45"/>
      <c r="H31" s="45"/>
      <c r="I31" s="45"/>
      <c r="J31" s="45"/>
      <c r="K31" s="45"/>
      <c r="L31" s="403">
        <v>0.21</v>
      </c>
      <c r="M31" s="402"/>
      <c r="N31" s="402"/>
      <c r="O31" s="402"/>
      <c r="P31" s="402"/>
      <c r="Q31" s="45"/>
      <c r="R31" s="45"/>
      <c r="S31" s="45"/>
      <c r="T31" s="45"/>
      <c r="U31" s="45"/>
      <c r="V31" s="45"/>
      <c r="W31" s="401">
        <f>ROUND(BB54, 2)</f>
        <v>0</v>
      </c>
      <c r="X31" s="402"/>
      <c r="Y31" s="402"/>
      <c r="Z31" s="402"/>
      <c r="AA31" s="402"/>
      <c r="AB31" s="402"/>
      <c r="AC31" s="402"/>
      <c r="AD31" s="402"/>
      <c r="AE31" s="402"/>
      <c r="AF31" s="45"/>
      <c r="AG31" s="45"/>
      <c r="AH31" s="45"/>
      <c r="AI31" s="45"/>
      <c r="AJ31" s="45"/>
      <c r="AK31" s="401">
        <v>0</v>
      </c>
      <c r="AL31" s="402"/>
      <c r="AM31" s="402"/>
      <c r="AN31" s="402"/>
      <c r="AO31" s="402"/>
      <c r="AP31" s="45"/>
      <c r="AQ31" s="45"/>
      <c r="AR31" s="46"/>
      <c r="BE31" s="391"/>
    </row>
    <row r="32" spans="1:71" s="3" customFormat="1" ht="14.45" hidden="1" customHeight="1">
      <c r="B32" s="44"/>
      <c r="C32" s="45"/>
      <c r="D32" s="45"/>
      <c r="E32" s="45"/>
      <c r="F32" s="33" t="s">
        <v>46</v>
      </c>
      <c r="G32" s="45"/>
      <c r="H32" s="45"/>
      <c r="I32" s="45"/>
      <c r="J32" s="45"/>
      <c r="K32" s="45"/>
      <c r="L32" s="403">
        <v>0.12</v>
      </c>
      <c r="M32" s="402"/>
      <c r="N32" s="402"/>
      <c r="O32" s="402"/>
      <c r="P32" s="402"/>
      <c r="Q32" s="45"/>
      <c r="R32" s="45"/>
      <c r="S32" s="45"/>
      <c r="T32" s="45"/>
      <c r="U32" s="45"/>
      <c r="V32" s="45"/>
      <c r="W32" s="401">
        <f>ROUND(BC54, 2)</f>
        <v>0</v>
      </c>
      <c r="X32" s="402"/>
      <c r="Y32" s="402"/>
      <c r="Z32" s="402"/>
      <c r="AA32" s="402"/>
      <c r="AB32" s="402"/>
      <c r="AC32" s="402"/>
      <c r="AD32" s="402"/>
      <c r="AE32" s="402"/>
      <c r="AF32" s="45"/>
      <c r="AG32" s="45"/>
      <c r="AH32" s="45"/>
      <c r="AI32" s="45"/>
      <c r="AJ32" s="45"/>
      <c r="AK32" s="401">
        <v>0</v>
      </c>
      <c r="AL32" s="402"/>
      <c r="AM32" s="402"/>
      <c r="AN32" s="402"/>
      <c r="AO32" s="402"/>
      <c r="AP32" s="45"/>
      <c r="AQ32" s="45"/>
      <c r="AR32" s="46"/>
      <c r="BE32" s="391"/>
    </row>
    <row r="33" spans="1:57" s="3" customFormat="1" ht="14.45" hidden="1" customHeight="1">
      <c r="B33" s="44"/>
      <c r="C33" s="45"/>
      <c r="D33" s="45"/>
      <c r="E33" s="45"/>
      <c r="F33" s="33" t="s">
        <v>47</v>
      </c>
      <c r="G33" s="45"/>
      <c r="H33" s="45"/>
      <c r="I33" s="45"/>
      <c r="J33" s="45"/>
      <c r="K33" s="45"/>
      <c r="L33" s="403">
        <v>0</v>
      </c>
      <c r="M33" s="402"/>
      <c r="N33" s="402"/>
      <c r="O33" s="402"/>
      <c r="P33" s="402"/>
      <c r="Q33" s="45"/>
      <c r="R33" s="45"/>
      <c r="S33" s="45"/>
      <c r="T33" s="45"/>
      <c r="U33" s="45"/>
      <c r="V33" s="45"/>
      <c r="W33" s="401">
        <f>ROUND(BD54, 2)</f>
        <v>0</v>
      </c>
      <c r="X33" s="402"/>
      <c r="Y33" s="402"/>
      <c r="Z33" s="402"/>
      <c r="AA33" s="402"/>
      <c r="AB33" s="402"/>
      <c r="AC33" s="402"/>
      <c r="AD33" s="402"/>
      <c r="AE33" s="402"/>
      <c r="AF33" s="45"/>
      <c r="AG33" s="45"/>
      <c r="AH33" s="45"/>
      <c r="AI33" s="45"/>
      <c r="AJ33" s="45"/>
      <c r="AK33" s="401">
        <v>0</v>
      </c>
      <c r="AL33" s="402"/>
      <c r="AM33" s="402"/>
      <c r="AN33" s="402"/>
      <c r="AO33" s="402"/>
      <c r="AP33" s="45"/>
      <c r="AQ33" s="45"/>
      <c r="AR33" s="46"/>
    </row>
    <row r="34" spans="1:57" s="2" customFormat="1" ht="6.95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3"/>
      <c r="BE34" s="38"/>
    </row>
    <row r="35" spans="1:57" s="2" customFormat="1" ht="25.9" customHeight="1">
      <c r="A35" s="38"/>
      <c r="B35" s="39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407" t="s">
        <v>50</v>
      </c>
      <c r="Y35" s="405"/>
      <c r="Z35" s="405"/>
      <c r="AA35" s="405"/>
      <c r="AB35" s="405"/>
      <c r="AC35" s="49"/>
      <c r="AD35" s="49"/>
      <c r="AE35" s="49"/>
      <c r="AF35" s="49"/>
      <c r="AG35" s="49"/>
      <c r="AH35" s="49"/>
      <c r="AI35" s="49"/>
      <c r="AJ35" s="49"/>
      <c r="AK35" s="404">
        <f>SUM(AK26:AK33)</f>
        <v>0</v>
      </c>
      <c r="AL35" s="405"/>
      <c r="AM35" s="405"/>
      <c r="AN35" s="405"/>
      <c r="AO35" s="406"/>
      <c r="AP35" s="47"/>
      <c r="AQ35" s="47"/>
      <c r="AR35" s="43"/>
      <c r="BE35" s="38"/>
    </row>
    <row r="36" spans="1:57" s="2" customFormat="1" ht="6.95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3"/>
      <c r="BE36" s="38"/>
    </row>
    <row r="37" spans="1:57" s="2" customFormat="1" ht="6.95" customHeight="1">
      <c r="A37" s="38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43"/>
      <c r="BE37" s="38"/>
    </row>
    <row r="41" spans="1:57" s="2" customFormat="1" ht="6.95" customHeight="1">
      <c r="A41" s="38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43"/>
      <c r="BE41" s="38"/>
    </row>
    <row r="42" spans="1:57" s="2" customFormat="1" ht="24.95" customHeight="1">
      <c r="A42" s="38"/>
      <c r="B42" s="39"/>
      <c r="C42" s="27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3"/>
      <c r="BE42" s="38"/>
    </row>
    <row r="43" spans="1:57" s="2" customFormat="1" ht="6.95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3"/>
      <c r="BE43" s="38"/>
    </row>
    <row r="44" spans="1:57" s="4" customFormat="1" ht="12" customHeight="1">
      <c r="B44" s="55"/>
      <c r="C44" s="33" t="s">
        <v>13</v>
      </c>
      <c r="D44" s="56"/>
      <c r="E44" s="56"/>
      <c r="F44" s="56"/>
      <c r="G44" s="56"/>
      <c r="H44" s="56"/>
      <c r="I44" s="56"/>
      <c r="J44" s="56"/>
      <c r="K44" s="56"/>
      <c r="L44" s="56" t="str">
        <f>K5</f>
        <v>2024_12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</row>
    <row r="45" spans="1:57" s="5" customFormat="1" ht="36.950000000000003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365" t="str">
        <f>K6</f>
        <v>Revitalizace areálu CM Náměšť nad Oslavou</v>
      </c>
      <c r="M45" s="366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  <c r="AB45" s="366"/>
      <c r="AC45" s="366"/>
      <c r="AD45" s="366"/>
      <c r="AE45" s="366"/>
      <c r="AF45" s="366"/>
      <c r="AG45" s="366"/>
      <c r="AH45" s="366"/>
      <c r="AI45" s="366"/>
      <c r="AJ45" s="366"/>
      <c r="AK45" s="366"/>
      <c r="AL45" s="366"/>
      <c r="AM45" s="366"/>
      <c r="AN45" s="366"/>
      <c r="AO45" s="366"/>
      <c r="AP45" s="60"/>
      <c r="AQ45" s="60"/>
      <c r="AR45" s="61"/>
    </row>
    <row r="46" spans="1:57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3"/>
      <c r="BE46" s="38"/>
    </row>
    <row r="47" spans="1:57" s="2" customFormat="1" ht="12" customHeight="1">
      <c r="A47" s="38"/>
      <c r="B47" s="39"/>
      <c r="C47" s="33" t="s">
        <v>21</v>
      </c>
      <c r="D47" s="40"/>
      <c r="E47" s="40"/>
      <c r="F47" s="40"/>
      <c r="G47" s="40"/>
      <c r="H47" s="40"/>
      <c r="I47" s="40"/>
      <c r="J47" s="40"/>
      <c r="K47" s="40"/>
      <c r="L47" s="62" t="str">
        <f>IF(K8="","",K8)</f>
        <v>Náměšť nad Oslavou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3" t="s">
        <v>23</v>
      </c>
      <c r="AJ47" s="40"/>
      <c r="AK47" s="40"/>
      <c r="AL47" s="40"/>
      <c r="AM47" s="367" t="str">
        <f>IF(AN8= "","",AN8)</f>
        <v>3. 12. 2024</v>
      </c>
      <c r="AN47" s="367"/>
      <c r="AO47" s="40"/>
      <c r="AP47" s="40"/>
      <c r="AQ47" s="40"/>
      <c r="AR47" s="43"/>
      <c r="BE47" s="38"/>
    </row>
    <row r="48" spans="1:57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3"/>
      <c r="BE48" s="38"/>
    </row>
    <row r="49" spans="1:91" s="2" customFormat="1" ht="25.7" customHeight="1">
      <c r="A49" s="38"/>
      <c r="B49" s="39"/>
      <c r="C49" s="33" t="s">
        <v>25</v>
      </c>
      <c r="D49" s="40"/>
      <c r="E49" s="40"/>
      <c r="F49" s="40"/>
      <c r="G49" s="40"/>
      <c r="H49" s="40"/>
      <c r="I49" s="40"/>
      <c r="J49" s="40"/>
      <c r="K49" s="40"/>
      <c r="L49" s="56" t="str">
        <f>IF(E11= "","",E11)</f>
        <v>KSÚSV, přís.org., Kosovská 1122/16, Jihlava 58601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3" t="s">
        <v>31</v>
      </c>
      <c r="AJ49" s="40"/>
      <c r="AK49" s="40"/>
      <c r="AL49" s="40"/>
      <c r="AM49" s="374" t="str">
        <f>IF(E17="","",E17)</f>
        <v>Obchodní projekt Jihlava, spol.s r.o.</v>
      </c>
      <c r="AN49" s="375"/>
      <c r="AO49" s="375"/>
      <c r="AP49" s="375"/>
      <c r="AQ49" s="40"/>
      <c r="AR49" s="43"/>
      <c r="AS49" s="368" t="s">
        <v>52</v>
      </c>
      <c r="AT49" s="369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8"/>
    </row>
    <row r="50" spans="1:91" s="2" customFormat="1" ht="15.2" customHeight="1">
      <c r="A50" s="38"/>
      <c r="B50" s="39"/>
      <c r="C50" s="33" t="s">
        <v>29</v>
      </c>
      <c r="D50" s="40"/>
      <c r="E50" s="40"/>
      <c r="F50" s="40"/>
      <c r="G50" s="40"/>
      <c r="H50" s="40"/>
      <c r="I50" s="40"/>
      <c r="J50" s="40"/>
      <c r="K50" s="40"/>
      <c r="L50" s="56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3" t="s">
        <v>34</v>
      </c>
      <c r="AJ50" s="40"/>
      <c r="AK50" s="40"/>
      <c r="AL50" s="40"/>
      <c r="AM50" s="374" t="str">
        <f>IF(E20="","",E20)</f>
        <v>Fr.Neuwirth</v>
      </c>
      <c r="AN50" s="375"/>
      <c r="AO50" s="375"/>
      <c r="AP50" s="375"/>
      <c r="AQ50" s="40"/>
      <c r="AR50" s="43"/>
      <c r="AS50" s="370"/>
      <c r="AT50" s="371"/>
      <c r="AU50" s="66"/>
      <c r="AV50" s="66"/>
      <c r="AW50" s="66"/>
      <c r="AX50" s="66"/>
      <c r="AY50" s="66"/>
      <c r="AZ50" s="66"/>
      <c r="BA50" s="66"/>
      <c r="BB50" s="66"/>
      <c r="BC50" s="66"/>
      <c r="BD50" s="67"/>
      <c r="BE50" s="38"/>
    </row>
    <row r="51" spans="1:91" s="2" customFormat="1" ht="10.9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3"/>
      <c r="AS51" s="372"/>
      <c r="AT51" s="373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8"/>
    </row>
    <row r="52" spans="1:91" s="2" customFormat="1" ht="29.25" customHeight="1">
      <c r="A52" s="38"/>
      <c r="B52" s="39"/>
      <c r="C52" s="376" t="s">
        <v>53</v>
      </c>
      <c r="D52" s="377"/>
      <c r="E52" s="377"/>
      <c r="F52" s="377"/>
      <c r="G52" s="377"/>
      <c r="H52" s="70"/>
      <c r="I52" s="379" t="s">
        <v>54</v>
      </c>
      <c r="J52" s="377"/>
      <c r="K52" s="377"/>
      <c r="L52" s="377"/>
      <c r="M52" s="377"/>
      <c r="N52" s="377"/>
      <c r="O52" s="377"/>
      <c r="P52" s="377"/>
      <c r="Q52" s="377"/>
      <c r="R52" s="377"/>
      <c r="S52" s="377"/>
      <c r="T52" s="377"/>
      <c r="U52" s="377"/>
      <c r="V52" s="377"/>
      <c r="W52" s="377"/>
      <c r="X52" s="377"/>
      <c r="Y52" s="377"/>
      <c r="Z52" s="377"/>
      <c r="AA52" s="377"/>
      <c r="AB52" s="377"/>
      <c r="AC52" s="377"/>
      <c r="AD52" s="377"/>
      <c r="AE52" s="377"/>
      <c r="AF52" s="377"/>
      <c r="AG52" s="378" t="s">
        <v>55</v>
      </c>
      <c r="AH52" s="377"/>
      <c r="AI52" s="377"/>
      <c r="AJ52" s="377"/>
      <c r="AK52" s="377"/>
      <c r="AL52" s="377"/>
      <c r="AM52" s="377"/>
      <c r="AN52" s="379" t="s">
        <v>56</v>
      </c>
      <c r="AO52" s="377"/>
      <c r="AP52" s="377"/>
      <c r="AQ52" s="71" t="s">
        <v>57</v>
      </c>
      <c r="AR52" s="43"/>
      <c r="AS52" s="72" t="s">
        <v>58</v>
      </c>
      <c r="AT52" s="73" t="s">
        <v>59</v>
      </c>
      <c r="AU52" s="73" t="s">
        <v>60</v>
      </c>
      <c r="AV52" s="73" t="s">
        <v>61</v>
      </c>
      <c r="AW52" s="73" t="s">
        <v>62</v>
      </c>
      <c r="AX52" s="73" t="s">
        <v>63</v>
      </c>
      <c r="AY52" s="73" t="s">
        <v>64</v>
      </c>
      <c r="AZ52" s="73" t="s">
        <v>65</v>
      </c>
      <c r="BA52" s="73" t="s">
        <v>66</v>
      </c>
      <c r="BB52" s="73" t="s">
        <v>67</v>
      </c>
      <c r="BC52" s="73" t="s">
        <v>68</v>
      </c>
      <c r="BD52" s="74" t="s">
        <v>69</v>
      </c>
      <c r="BE52" s="38"/>
    </row>
    <row r="53" spans="1:91" s="2" customFormat="1" ht="10.9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3"/>
      <c r="AS53" s="75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7"/>
      <c r="BE53" s="38"/>
    </row>
    <row r="54" spans="1:91" s="6" customFormat="1" ht="32.450000000000003" customHeight="1">
      <c r="B54" s="78"/>
      <c r="C54" s="79" t="s">
        <v>70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387">
        <f>ROUND(AG55+AG58+AG61,2)</f>
        <v>0</v>
      </c>
      <c r="AH54" s="387"/>
      <c r="AI54" s="387"/>
      <c r="AJ54" s="387"/>
      <c r="AK54" s="387"/>
      <c r="AL54" s="387"/>
      <c r="AM54" s="387"/>
      <c r="AN54" s="388">
        <f t="shared" ref="AN54:AN61" si="0">SUM(AG54,AT54)</f>
        <v>0</v>
      </c>
      <c r="AO54" s="388"/>
      <c r="AP54" s="388"/>
      <c r="AQ54" s="82" t="s">
        <v>19</v>
      </c>
      <c r="AR54" s="83"/>
      <c r="AS54" s="84">
        <f>ROUND(AS55+AS58+AS61,2)</f>
        <v>0</v>
      </c>
      <c r="AT54" s="85">
        <f t="shared" ref="AT54:AT61" si="1">ROUND(SUM(AV54:AW54),2)</f>
        <v>0</v>
      </c>
      <c r="AU54" s="86">
        <f>ROUND(AU55+AU58+AU61,5)</f>
        <v>0</v>
      </c>
      <c r="AV54" s="85">
        <f>ROUND(AZ54*L29,2)</f>
        <v>0</v>
      </c>
      <c r="AW54" s="85">
        <f>ROUND(BA54*L30,2)</f>
        <v>0</v>
      </c>
      <c r="AX54" s="85">
        <f>ROUND(BB54*L29,2)</f>
        <v>0</v>
      </c>
      <c r="AY54" s="85">
        <f>ROUND(BC54*L30,2)</f>
        <v>0</v>
      </c>
      <c r="AZ54" s="85">
        <f>ROUND(AZ55+AZ58+AZ61,2)</f>
        <v>0</v>
      </c>
      <c r="BA54" s="85">
        <f>ROUND(BA55+BA58+BA61,2)</f>
        <v>0</v>
      </c>
      <c r="BB54" s="85">
        <f>ROUND(BB55+BB58+BB61,2)</f>
        <v>0</v>
      </c>
      <c r="BC54" s="85">
        <f>ROUND(BC55+BC58+BC61,2)</f>
        <v>0</v>
      </c>
      <c r="BD54" s="87">
        <f>ROUND(BD55+BD58+BD61,2)</f>
        <v>0</v>
      </c>
      <c r="BS54" s="88" t="s">
        <v>71</v>
      </c>
      <c r="BT54" s="88" t="s">
        <v>72</v>
      </c>
      <c r="BU54" s="89" t="s">
        <v>73</v>
      </c>
      <c r="BV54" s="88" t="s">
        <v>74</v>
      </c>
      <c r="BW54" s="88" t="s">
        <v>5</v>
      </c>
      <c r="BX54" s="88" t="s">
        <v>75</v>
      </c>
      <c r="CL54" s="88" t="s">
        <v>19</v>
      </c>
    </row>
    <row r="55" spans="1:91" s="7" customFormat="1" ht="16.5" customHeight="1">
      <c r="B55" s="90"/>
      <c r="C55" s="91"/>
      <c r="D55" s="383" t="s">
        <v>76</v>
      </c>
      <c r="E55" s="383"/>
      <c r="F55" s="383"/>
      <c r="G55" s="383"/>
      <c r="H55" s="383"/>
      <c r="I55" s="92"/>
      <c r="J55" s="383" t="s">
        <v>77</v>
      </c>
      <c r="K55" s="383"/>
      <c r="L55" s="383"/>
      <c r="M55" s="383"/>
      <c r="N55" s="383"/>
      <c r="O55" s="383"/>
      <c r="P55" s="383"/>
      <c r="Q55" s="383"/>
      <c r="R55" s="383"/>
      <c r="S55" s="383"/>
      <c r="T55" s="383"/>
      <c r="U55" s="383"/>
      <c r="V55" s="383"/>
      <c r="W55" s="383"/>
      <c r="X55" s="383"/>
      <c r="Y55" s="383"/>
      <c r="Z55" s="383"/>
      <c r="AA55" s="383"/>
      <c r="AB55" s="383"/>
      <c r="AC55" s="383"/>
      <c r="AD55" s="383"/>
      <c r="AE55" s="383"/>
      <c r="AF55" s="383"/>
      <c r="AG55" s="380">
        <f>ROUND(SUM(AG56:AG57),2)</f>
        <v>0</v>
      </c>
      <c r="AH55" s="381"/>
      <c r="AI55" s="381"/>
      <c r="AJ55" s="381"/>
      <c r="AK55" s="381"/>
      <c r="AL55" s="381"/>
      <c r="AM55" s="381"/>
      <c r="AN55" s="382">
        <f t="shared" si="0"/>
        <v>0</v>
      </c>
      <c r="AO55" s="381"/>
      <c r="AP55" s="381"/>
      <c r="AQ55" s="93" t="s">
        <v>78</v>
      </c>
      <c r="AR55" s="94"/>
      <c r="AS55" s="95">
        <f>ROUND(SUM(AS56:AS57),2)</f>
        <v>0</v>
      </c>
      <c r="AT55" s="96">
        <f t="shared" si="1"/>
        <v>0</v>
      </c>
      <c r="AU55" s="97">
        <f>ROUND(SUM(AU56:AU57),5)</f>
        <v>0</v>
      </c>
      <c r="AV55" s="96">
        <f>ROUND(AZ55*L29,2)</f>
        <v>0</v>
      </c>
      <c r="AW55" s="96">
        <f>ROUND(BA55*L30,2)</f>
        <v>0</v>
      </c>
      <c r="AX55" s="96">
        <f>ROUND(BB55*L29,2)</f>
        <v>0</v>
      </c>
      <c r="AY55" s="96">
        <f>ROUND(BC55*L30,2)</f>
        <v>0</v>
      </c>
      <c r="AZ55" s="96">
        <f>ROUND(SUM(AZ56:AZ57),2)</f>
        <v>0</v>
      </c>
      <c r="BA55" s="96">
        <f>ROUND(SUM(BA56:BA57),2)</f>
        <v>0</v>
      </c>
      <c r="BB55" s="96">
        <f>ROUND(SUM(BB56:BB57),2)</f>
        <v>0</v>
      </c>
      <c r="BC55" s="96">
        <f>ROUND(SUM(BC56:BC57),2)</f>
        <v>0</v>
      </c>
      <c r="BD55" s="98">
        <f>ROUND(SUM(BD56:BD57),2)</f>
        <v>0</v>
      </c>
      <c r="BS55" s="99" t="s">
        <v>71</v>
      </c>
      <c r="BT55" s="99" t="s">
        <v>79</v>
      </c>
      <c r="BU55" s="99" t="s">
        <v>73</v>
      </c>
      <c r="BV55" s="99" t="s">
        <v>74</v>
      </c>
      <c r="BW55" s="99" t="s">
        <v>80</v>
      </c>
      <c r="BX55" s="99" t="s">
        <v>5</v>
      </c>
      <c r="CL55" s="99" t="s">
        <v>19</v>
      </c>
      <c r="CM55" s="99" t="s">
        <v>81</v>
      </c>
    </row>
    <row r="56" spans="1:91" s="4" customFormat="1" ht="16.5" customHeight="1">
      <c r="A56" s="100" t="s">
        <v>82</v>
      </c>
      <c r="B56" s="55"/>
      <c r="C56" s="101"/>
      <c r="D56" s="101"/>
      <c r="E56" s="386" t="s">
        <v>83</v>
      </c>
      <c r="F56" s="386"/>
      <c r="G56" s="386"/>
      <c r="H56" s="386"/>
      <c r="I56" s="386"/>
      <c r="J56" s="101"/>
      <c r="K56" s="386" t="s">
        <v>84</v>
      </c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386"/>
      <c r="Z56" s="386"/>
      <c r="AA56" s="386"/>
      <c r="AB56" s="386"/>
      <c r="AC56" s="386"/>
      <c r="AD56" s="386"/>
      <c r="AE56" s="386"/>
      <c r="AF56" s="386"/>
      <c r="AG56" s="384">
        <f>'01 - stavební část'!J32</f>
        <v>0</v>
      </c>
      <c r="AH56" s="385"/>
      <c r="AI56" s="385"/>
      <c r="AJ56" s="385"/>
      <c r="AK56" s="385"/>
      <c r="AL56" s="385"/>
      <c r="AM56" s="385"/>
      <c r="AN56" s="384">
        <f t="shared" si="0"/>
        <v>0</v>
      </c>
      <c r="AO56" s="385"/>
      <c r="AP56" s="385"/>
      <c r="AQ56" s="102" t="s">
        <v>85</v>
      </c>
      <c r="AR56" s="57"/>
      <c r="AS56" s="103">
        <v>0</v>
      </c>
      <c r="AT56" s="104">
        <f t="shared" si="1"/>
        <v>0</v>
      </c>
      <c r="AU56" s="105">
        <f>'01 - stavební část'!P116</f>
        <v>0</v>
      </c>
      <c r="AV56" s="104">
        <f>'01 - stavební část'!J35</f>
        <v>0</v>
      </c>
      <c r="AW56" s="104">
        <f>'01 - stavební část'!J36</f>
        <v>0</v>
      </c>
      <c r="AX56" s="104">
        <f>'01 - stavební část'!J37</f>
        <v>0</v>
      </c>
      <c r="AY56" s="104">
        <f>'01 - stavební část'!J38</f>
        <v>0</v>
      </c>
      <c r="AZ56" s="104">
        <f>'01 - stavební část'!F35</f>
        <v>0</v>
      </c>
      <c r="BA56" s="104">
        <f>'01 - stavební část'!F36</f>
        <v>0</v>
      </c>
      <c r="BB56" s="104">
        <f>'01 - stavební část'!F37</f>
        <v>0</v>
      </c>
      <c r="BC56" s="104">
        <f>'01 - stavební část'!F38</f>
        <v>0</v>
      </c>
      <c r="BD56" s="106">
        <f>'01 - stavební část'!F39</f>
        <v>0</v>
      </c>
      <c r="BT56" s="107" t="s">
        <v>81</v>
      </c>
      <c r="BV56" s="107" t="s">
        <v>74</v>
      </c>
      <c r="BW56" s="107" t="s">
        <v>86</v>
      </c>
      <c r="BX56" s="107" t="s">
        <v>80</v>
      </c>
      <c r="CL56" s="107" t="s">
        <v>19</v>
      </c>
    </row>
    <row r="57" spans="1:91" s="4" customFormat="1" ht="23.25" customHeight="1">
      <c r="A57" s="100" t="s">
        <v>82</v>
      </c>
      <c r="B57" s="55"/>
      <c r="C57" s="101"/>
      <c r="D57" s="101"/>
      <c r="E57" s="386" t="s">
        <v>87</v>
      </c>
      <c r="F57" s="386"/>
      <c r="G57" s="386"/>
      <c r="H57" s="386"/>
      <c r="I57" s="386"/>
      <c r="J57" s="101"/>
      <c r="K57" s="386" t="s">
        <v>88</v>
      </c>
      <c r="L57" s="386"/>
      <c r="M57" s="386"/>
      <c r="N57" s="386"/>
      <c r="O57" s="386"/>
      <c r="P57" s="386"/>
      <c r="Q57" s="386"/>
      <c r="R57" s="386"/>
      <c r="S57" s="386"/>
      <c r="T57" s="386"/>
      <c r="U57" s="386"/>
      <c r="V57" s="386"/>
      <c r="W57" s="386"/>
      <c r="X57" s="386"/>
      <c r="Y57" s="386"/>
      <c r="Z57" s="386"/>
      <c r="AA57" s="386"/>
      <c r="AB57" s="386"/>
      <c r="AC57" s="386"/>
      <c r="AD57" s="386"/>
      <c r="AE57" s="386"/>
      <c r="AF57" s="386"/>
      <c r="AG57" s="384">
        <f>'02 - silnoproudá elektrot...'!J32</f>
        <v>0</v>
      </c>
      <c r="AH57" s="385"/>
      <c r="AI57" s="385"/>
      <c r="AJ57" s="385"/>
      <c r="AK57" s="385"/>
      <c r="AL57" s="385"/>
      <c r="AM57" s="385"/>
      <c r="AN57" s="384">
        <f t="shared" si="0"/>
        <v>0</v>
      </c>
      <c r="AO57" s="385"/>
      <c r="AP57" s="385"/>
      <c r="AQ57" s="102" t="s">
        <v>85</v>
      </c>
      <c r="AR57" s="57"/>
      <c r="AS57" s="103">
        <v>0</v>
      </c>
      <c r="AT57" s="104">
        <f t="shared" si="1"/>
        <v>0</v>
      </c>
      <c r="AU57" s="105">
        <f>'02 - silnoproudá elektrot...'!P115</f>
        <v>0</v>
      </c>
      <c r="AV57" s="104">
        <f>'02 - silnoproudá elektrot...'!J35</f>
        <v>0</v>
      </c>
      <c r="AW57" s="104">
        <f>'02 - silnoproudá elektrot...'!J36</f>
        <v>0</v>
      </c>
      <c r="AX57" s="104">
        <f>'02 - silnoproudá elektrot...'!J37</f>
        <v>0</v>
      </c>
      <c r="AY57" s="104">
        <f>'02 - silnoproudá elektrot...'!J38</f>
        <v>0</v>
      </c>
      <c r="AZ57" s="104">
        <f>'02 - silnoproudá elektrot...'!F35</f>
        <v>0</v>
      </c>
      <c r="BA57" s="104">
        <f>'02 - silnoproudá elektrot...'!F36</f>
        <v>0</v>
      </c>
      <c r="BB57" s="104">
        <f>'02 - silnoproudá elektrot...'!F37</f>
        <v>0</v>
      </c>
      <c r="BC57" s="104">
        <f>'02 - silnoproudá elektrot...'!F38</f>
        <v>0</v>
      </c>
      <c r="BD57" s="106">
        <f>'02 - silnoproudá elektrot...'!F39</f>
        <v>0</v>
      </c>
      <c r="BT57" s="107" t="s">
        <v>81</v>
      </c>
      <c r="BV57" s="107" t="s">
        <v>74</v>
      </c>
      <c r="BW57" s="107" t="s">
        <v>89</v>
      </c>
      <c r="BX57" s="107" t="s">
        <v>80</v>
      </c>
      <c r="CL57" s="107" t="s">
        <v>19</v>
      </c>
    </row>
    <row r="58" spans="1:91" s="7" customFormat="1" ht="16.5" customHeight="1">
      <c r="B58" s="90"/>
      <c r="C58" s="91"/>
      <c r="D58" s="383" t="s">
        <v>90</v>
      </c>
      <c r="E58" s="383"/>
      <c r="F58" s="383"/>
      <c r="G58" s="383"/>
      <c r="H58" s="383"/>
      <c r="I58" s="92"/>
      <c r="J58" s="383" t="s">
        <v>91</v>
      </c>
      <c r="K58" s="383"/>
      <c r="L58" s="383"/>
      <c r="M58" s="383"/>
      <c r="N58" s="383"/>
      <c r="O58" s="383"/>
      <c r="P58" s="383"/>
      <c r="Q58" s="383"/>
      <c r="R58" s="383"/>
      <c r="S58" s="383"/>
      <c r="T58" s="383"/>
      <c r="U58" s="383"/>
      <c r="V58" s="383"/>
      <c r="W58" s="383"/>
      <c r="X58" s="383"/>
      <c r="Y58" s="383"/>
      <c r="Z58" s="383"/>
      <c r="AA58" s="383"/>
      <c r="AB58" s="383"/>
      <c r="AC58" s="383"/>
      <c r="AD58" s="383"/>
      <c r="AE58" s="383"/>
      <c r="AF58" s="383"/>
      <c r="AG58" s="380">
        <f>ROUND(SUM(AG59:AG60),2)</f>
        <v>0</v>
      </c>
      <c r="AH58" s="381"/>
      <c r="AI58" s="381"/>
      <c r="AJ58" s="381"/>
      <c r="AK58" s="381"/>
      <c r="AL58" s="381"/>
      <c r="AM58" s="381"/>
      <c r="AN58" s="382">
        <f t="shared" si="0"/>
        <v>0</v>
      </c>
      <c r="AO58" s="381"/>
      <c r="AP58" s="381"/>
      <c r="AQ58" s="93" t="s">
        <v>78</v>
      </c>
      <c r="AR58" s="94"/>
      <c r="AS58" s="95">
        <f>ROUND(SUM(AS59:AS60),2)</f>
        <v>0</v>
      </c>
      <c r="AT58" s="96">
        <f t="shared" si="1"/>
        <v>0</v>
      </c>
      <c r="AU58" s="97">
        <f>ROUND(SUM(AU59:AU60),5)</f>
        <v>0</v>
      </c>
      <c r="AV58" s="96">
        <f>ROUND(AZ58*L29,2)</f>
        <v>0</v>
      </c>
      <c r="AW58" s="96">
        <f>ROUND(BA58*L30,2)</f>
        <v>0</v>
      </c>
      <c r="AX58" s="96">
        <f>ROUND(BB58*L29,2)</f>
        <v>0</v>
      </c>
      <c r="AY58" s="96">
        <f>ROUND(BC58*L30,2)</f>
        <v>0</v>
      </c>
      <c r="AZ58" s="96">
        <f>ROUND(SUM(AZ59:AZ60),2)</f>
        <v>0</v>
      </c>
      <c r="BA58" s="96">
        <f>ROUND(SUM(BA59:BA60),2)</f>
        <v>0</v>
      </c>
      <c r="BB58" s="96">
        <f>ROUND(SUM(BB59:BB60),2)</f>
        <v>0</v>
      </c>
      <c r="BC58" s="96">
        <f>ROUND(SUM(BC59:BC60),2)</f>
        <v>0</v>
      </c>
      <c r="BD58" s="98">
        <f>ROUND(SUM(BD59:BD60),2)</f>
        <v>0</v>
      </c>
      <c r="BS58" s="99" t="s">
        <v>71</v>
      </c>
      <c r="BT58" s="99" t="s">
        <v>79</v>
      </c>
      <c r="BU58" s="99" t="s">
        <v>73</v>
      </c>
      <c r="BV58" s="99" t="s">
        <v>74</v>
      </c>
      <c r="BW58" s="99" t="s">
        <v>92</v>
      </c>
      <c r="BX58" s="99" t="s">
        <v>5</v>
      </c>
      <c r="CL58" s="99" t="s">
        <v>19</v>
      </c>
      <c r="CM58" s="99" t="s">
        <v>81</v>
      </c>
    </row>
    <row r="59" spans="1:91" s="4" customFormat="1" ht="16.5" customHeight="1">
      <c r="A59" s="100" t="s">
        <v>82</v>
      </c>
      <c r="B59" s="55"/>
      <c r="C59" s="101"/>
      <c r="D59" s="101"/>
      <c r="E59" s="386" t="s">
        <v>83</v>
      </c>
      <c r="F59" s="386"/>
      <c r="G59" s="386"/>
      <c r="H59" s="386"/>
      <c r="I59" s="386"/>
      <c r="J59" s="101"/>
      <c r="K59" s="386" t="s">
        <v>84</v>
      </c>
      <c r="L59" s="386"/>
      <c r="M59" s="386"/>
      <c r="N59" s="386"/>
      <c r="O59" s="386"/>
      <c r="P59" s="386"/>
      <c r="Q59" s="386"/>
      <c r="R59" s="386"/>
      <c r="S59" s="386"/>
      <c r="T59" s="386"/>
      <c r="U59" s="386"/>
      <c r="V59" s="386"/>
      <c r="W59" s="386"/>
      <c r="X59" s="386"/>
      <c r="Y59" s="386"/>
      <c r="Z59" s="386"/>
      <c r="AA59" s="386"/>
      <c r="AB59" s="386"/>
      <c r="AC59" s="386"/>
      <c r="AD59" s="386"/>
      <c r="AE59" s="386"/>
      <c r="AF59" s="386"/>
      <c r="AG59" s="384">
        <f>'01 - stavební část_01'!J32</f>
        <v>0</v>
      </c>
      <c r="AH59" s="385"/>
      <c r="AI59" s="385"/>
      <c r="AJ59" s="385"/>
      <c r="AK59" s="385"/>
      <c r="AL59" s="385"/>
      <c r="AM59" s="385"/>
      <c r="AN59" s="384">
        <f t="shared" si="0"/>
        <v>0</v>
      </c>
      <c r="AO59" s="385"/>
      <c r="AP59" s="385"/>
      <c r="AQ59" s="102" t="s">
        <v>85</v>
      </c>
      <c r="AR59" s="57"/>
      <c r="AS59" s="103">
        <v>0</v>
      </c>
      <c r="AT59" s="104">
        <f t="shared" si="1"/>
        <v>0</v>
      </c>
      <c r="AU59" s="105">
        <f>'01 - stavební část_01'!P110</f>
        <v>0</v>
      </c>
      <c r="AV59" s="104">
        <f>'01 - stavební část_01'!J35</f>
        <v>0</v>
      </c>
      <c r="AW59" s="104">
        <f>'01 - stavební část_01'!J36</f>
        <v>0</v>
      </c>
      <c r="AX59" s="104">
        <f>'01 - stavební část_01'!J37</f>
        <v>0</v>
      </c>
      <c r="AY59" s="104">
        <f>'01 - stavební část_01'!J38</f>
        <v>0</v>
      </c>
      <c r="AZ59" s="104">
        <f>'01 - stavební část_01'!F35</f>
        <v>0</v>
      </c>
      <c r="BA59" s="104">
        <f>'01 - stavební část_01'!F36</f>
        <v>0</v>
      </c>
      <c r="BB59" s="104">
        <f>'01 - stavební část_01'!F37</f>
        <v>0</v>
      </c>
      <c r="BC59" s="104">
        <f>'01 - stavební část_01'!F38</f>
        <v>0</v>
      </c>
      <c r="BD59" s="106">
        <f>'01 - stavební část_01'!F39</f>
        <v>0</v>
      </c>
      <c r="BT59" s="107" t="s">
        <v>81</v>
      </c>
      <c r="BV59" s="107" t="s">
        <v>74</v>
      </c>
      <c r="BW59" s="107" t="s">
        <v>93</v>
      </c>
      <c r="BX59" s="107" t="s">
        <v>92</v>
      </c>
      <c r="CL59" s="107" t="s">
        <v>19</v>
      </c>
    </row>
    <row r="60" spans="1:91" s="4" customFormat="1" ht="23.25" customHeight="1">
      <c r="A60" s="100" t="s">
        <v>82</v>
      </c>
      <c r="B60" s="55"/>
      <c r="C60" s="101"/>
      <c r="D60" s="101"/>
      <c r="E60" s="386" t="s">
        <v>87</v>
      </c>
      <c r="F60" s="386"/>
      <c r="G60" s="386"/>
      <c r="H60" s="386"/>
      <c r="I60" s="386"/>
      <c r="J60" s="101"/>
      <c r="K60" s="386" t="s">
        <v>88</v>
      </c>
      <c r="L60" s="386"/>
      <c r="M60" s="386"/>
      <c r="N60" s="386"/>
      <c r="O60" s="386"/>
      <c r="P60" s="386"/>
      <c r="Q60" s="386"/>
      <c r="R60" s="386"/>
      <c r="S60" s="386"/>
      <c r="T60" s="386"/>
      <c r="U60" s="386"/>
      <c r="V60" s="386"/>
      <c r="W60" s="386"/>
      <c r="X60" s="386"/>
      <c r="Y60" s="386"/>
      <c r="Z60" s="386"/>
      <c r="AA60" s="386"/>
      <c r="AB60" s="386"/>
      <c r="AC60" s="386"/>
      <c r="AD60" s="386"/>
      <c r="AE60" s="386"/>
      <c r="AF60" s="386"/>
      <c r="AG60" s="384">
        <f>'02 - silnoproudá elektrot..._01'!J32</f>
        <v>0</v>
      </c>
      <c r="AH60" s="385"/>
      <c r="AI60" s="385"/>
      <c r="AJ60" s="385"/>
      <c r="AK60" s="385"/>
      <c r="AL60" s="385"/>
      <c r="AM60" s="385"/>
      <c r="AN60" s="384">
        <f t="shared" si="0"/>
        <v>0</v>
      </c>
      <c r="AO60" s="385"/>
      <c r="AP60" s="385"/>
      <c r="AQ60" s="102" t="s">
        <v>85</v>
      </c>
      <c r="AR60" s="57"/>
      <c r="AS60" s="103">
        <v>0</v>
      </c>
      <c r="AT60" s="104">
        <f t="shared" si="1"/>
        <v>0</v>
      </c>
      <c r="AU60" s="105">
        <f>'02 - silnoproudá elektrot..._01'!P111</f>
        <v>0</v>
      </c>
      <c r="AV60" s="104">
        <f>'02 - silnoproudá elektrot..._01'!J35</f>
        <v>0</v>
      </c>
      <c r="AW60" s="104">
        <f>'02 - silnoproudá elektrot..._01'!J36</f>
        <v>0</v>
      </c>
      <c r="AX60" s="104">
        <f>'02 - silnoproudá elektrot..._01'!J37</f>
        <v>0</v>
      </c>
      <c r="AY60" s="104">
        <f>'02 - silnoproudá elektrot..._01'!J38</f>
        <v>0</v>
      </c>
      <c r="AZ60" s="104">
        <f>'02 - silnoproudá elektrot..._01'!F35</f>
        <v>0</v>
      </c>
      <c r="BA60" s="104">
        <f>'02 - silnoproudá elektrot..._01'!F36</f>
        <v>0</v>
      </c>
      <c r="BB60" s="104">
        <f>'02 - silnoproudá elektrot..._01'!F37</f>
        <v>0</v>
      </c>
      <c r="BC60" s="104">
        <f>'02 - silnoproudá elektrot..._01'!F38</f>
        <v>0</v>
      </c>
      <c r="BD60" s="106">
        <f>'02 - silnoproudá elektrot..._01'!F39</f>
        <v>0</v>
      </c>
      <c r="BT60" s="107" t="s">
        <v>81</v>
      </c>
      <c r="BV60" s="107" t="s">
        <v>74</v>
      </c>
      <c r="BW60" s="107" t="s">
        <v>94</v>
      </c>
      <c r="BX60" s="107" t="s">
        <v>92</v>
      </c>
      <c r="CL60" s="107" t="s">
        <v>19</v>
      </c>
    </row>
    <row r="61" spans="1:91" s="7" customFormat="1" ht="16.5" customHeight="1">
      <c r="A61" s="100" t="s">
        <v>82</v>
      </c>
      <c r="B61" s="90"/>
      <c r="C61" s="91"/>
      <c r="D61" s="383" t="s">
        <v>95</v>
      </c>
      <c r="E61" s="383"/>
      <c r="F61" s="383"/>
      <c r="G61" s="383"/>
      <c r="H61" s="383"/>
      <c r="I61" s="92"/>
      <c r="J61" s="383" t="s">
        <v>96</v>
      </c>
      <c r="K61" s="383"/>
      <c r="L61" s="383"/>
      <c r="M61" s="383"/>
      <c r="N61" s="383"/>
      <c r="O61" s="383"/>
      <c r="P61" s="383"/>
      <c r="Q61" s="383"/>
      <c r="R61" s="383"/>
      <c r="S61" s="383"/>
      <c r="T61" s="383"/>
      <c r="U61" s="383"/>
      <c r="V61" s="383"/>
      <c r="W61" s="383"/>
      <c r="X61" s="383"/>
      <c r="Y61" s="383"/>
      <c r="Z61" s="383"/>
      <c r="AA61" s="383"/>
      <c r="AB61" s="383"/>
      <c r="AC61" s="383"/>
      <c r="AD61" s="383"/>
      <c r="AE61" s="383"/>
      <c r="AF61" s="383"/>
      <c r="AG61" s="382">
        <f>'VON - Vedlejší a ostatní ...'!J30</f>
        <v>0</v>
      </c>
      <c r="AH61" s="381"/>
      <c r="AI61" s="381"/>
      <c r="AJ61" s="381"/>
      <c r="AK61" s="381"/>
      <c r="AL61" s="381"/>
      <c r="AM61" s="381"/>
      <c r="AN61" s="382">
        <f t="shared" si="0"/>
        <v>0</v>
      </c>
      <c r="AO61" s="381"/>
      <c r="AP61" s="381"/>
      <c r="AQ61" s="93" t="s">
        <v>78</v>
      </c>
      <c r="AR61" s="94"/>
      <c r="AS61" s="108">
        <v>0</v>
      </c>
      <c r="AT61" s="109">
        <f t="shared" si="1"/>
        <v>0</v>
      </c>
      <c r="AU61" s="110">
        <f>'VON - Vedlejší a ostatní ...'!P80</f>
        <v>0</v>
      </c>
      <c r="AV61" s="109">
        <f>'VON - Vedlejší a ostatní ...'!J33</f>
        <v>0</v>
      </c>
      <c r="AW61" s="109">
        <f>'VON - Vedlejší a ostatní ...'!J34</f>
        <v>0</v>
      </c>
      <c r="AX61" s="109">
        <f>'VON - Vedlejší a ostatní ...'!J35</f>
        <v>0</v>
      </c>
      <c r="AY61" s="109">
        <f>'VON - Vedlejší a ostatní ...'!J36</f>
        <v>0</v>
      </c>
      <c r="AZ61" s="109">
        <f>'VON - Vedlejší a ostatní ...'!F33</f>
        <v>0</v>
      </c>
      <c r="BA61" s="109">
        <f>'VON - Vedlejší a ostatní ...'!F34</f>
        <v>0</v>
      </c>
      <c r="BB61" s="109">
        <f>'VON - Vedlejší a ostatní ...'!F35</f>
        <v>0</v>
      </c>
      <c r="BC61" s="109">
        <f>'VON - Vedlejší a ostatní ...'!F36</f>
        <v>0</v>
      </c>
      <c r="BD61" s="111">
        <f>'VON - Vedlejší a ostatní ...'!F37</f>
        <v>0</v>
      </c>
      <c r="BT61" s="99" t="s">
        <v>79</v>
      </c>
      <c r="BV61" s="99" t="s">
        <v>74</v>
      </c>
      <c r="BW61" s="99" t="s">
        <v>97</v>
      </c>
      <c r="BX61" s="99" t="s">
        <v>5</v>
      </c>
      <c r="CL61" s="99" t="s">
        <v>98</v>
      </c>
      <c r="CM61" s="99" t="s">
        <v>81</v>
      </c>
    </row>
    <row r="62" spans="1:91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3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pans="1:91" s="2" customFormat="1" ht="6.95" customHeight="1">
      <c r="A63" s="38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43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algorithmName="SHA-512" hashValue="WHuSL/kKlA8HaifQTxUCUj960EqsLcO52fXNESDGWaYyU8huAOzx/zfrGk5vGUIfW2JRPbZIPH0eGFwGnMmosg==" saltValue="LvlGafGdW8OvRVxinkD3+IMfqxt7c/YGua1yi08Xw136EZR0+CfufU8byp9JM3Ll1qv+MjEnhlmNWc4CAv4q6g==" spinCount="100000" sheet="1" objects="1" scenarios="1" formatColumns="0" formatRows="0"/>
  <mergeCells count="66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01 - stavební část'!C2" display="/"/>
    <hyperlink ref="A57" location="'02 - silnoproudá elektrot...'!C2" display="/"/>
    <hyperlink ref="A59" location="'01 - stavební část_01'!C2" display="/"/>
    <hyperlink ref="A60" location="'02 - silnoproudá elektrot..._01'!C2" display="/"/>
    <hyperlink ref="A61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AT2" s="21" t="s">
        <v>86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4"/>
      <c r="AT3" s="21" t="s">
        <v>81</v>
      </c>
    </row>
    <row r="4" spans="1:46" s="1" customFormat="1" ht="24.95" customHeight="1">
      <c r="B4" s="24"/>
      <c r="D4" s="114" t="s">
        <v>99</v>
      </c>
      <c r="L4" s="24"/>
      <c r="M4" s="115" t="s">
        <v>10</v>
      </c>
      <c r="AT4" s="21" t="s">
        <v>4</v>
      </c>
    </row>
    <row r="5" spans="1:46" s="1" customFormat="1" ht="6.95" customHeight="1">
      <c r="B5" s="24"/>
      <c r="L5" s="24"/>
    </row>
    <row r="6" spans="1:46" s="1" customFormat="1" ht="12" customHeight="1">
      <c r="B6" s="24"/>
      <c r="D6" s="116" t="s">
        <v>16</v>
      </c>
      <c r="L6" s="24"/>
    </row>
    <row r="7" spans="1:46" s="1" customFormat="1" ht="16.5" customHeight="1">
      <c r="B7" s="24"/>
      <c r="E7" s="409" t="str">
        <f>'Rekapitulace stavby'!K6</f>
        <v>Revitalizace areálu CM Náměšť nad Oslavou</v>
      </c>
      <c r="F7" s="410"/>
      <c r="G7" s="410"/>
      <c r="H7" s="410"/>
      <c r="L7" s="24"/>
    </row>
    <row r="8" spans="1:46" s="1" customFormat="1" ht="12" customHeight="1">
      <c r="B8" s="24"/>
      <c r="D8" s="116" t="s">
        <v>100</v>
      </c>
      <c r="L8" s="24"/>
    </row>
    <row r="9" spans="1:46" s="2" customFormat="1" ht="16.5" customHeight="1">
      <c r="A9" s="38"/>
      <c r="B9" s="43"/>
      <c r="C9" s="38"/>
      <c r="D9" s="38"/>
      <c r="E9" s="409" t="s">
        <v>101</v>
      </c>
      <c r="F9" s="411"/>
      <c r="G9" s="411"/>
      <c r="H9" s="411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102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2" t="s">
        <v>103</v>
      </c>
      <c r="F11" s="411"/>
      <c r="G11" s="411"/>
      <c r="H11" s="411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1.25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19</v>
      </c>
      <c r="G13" s="38"/>
      <c r="H13" s="38"/>
      <c r="I13" s="116" t="s">
        <v>20</v>
      </c>
      <c r="J13" s="107" t="s">
        <v>19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21</v>
      </c>
      <c r="E14" s="38"/>
      <c r="F14" s="107" t="s">
        <v>22</v>
      </c>
      <c r="G14" s="38"/>
      <c r="H14" s="38"/>
      <c r="I14" s="116" t="s">
        <v>23</v>
      </c>
      <c r="J14" s="118" t="str">
        <f>'Rekapitulace stavby'!AN8</f>
        <v>3. 12. 2024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9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25</v>
      </c>
      <c r="E16" s="38"/>
      <c r="F16" s="38"/>
      <c r="G16" s="38"/>
      <c r="H16" s="38"/>
      <c r="I16" s="116" t="s">
        <v>26</v>
      </c>
      <c r="J16" s="107" t="s">
        <v>19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27</v>
      </c>
      <c r="F17" s="38"/>
      <c r="G17" s="38"/>
      <c r="H17" s="38"/>
      <c r="I17" s="116" t="s">
        <v>28</v>
      </c>
      <c r="J17" s="107" t="s">
        <v>19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5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29</v>
      </c>
      <c r="E19" s="38"/>
      <c r="F19" s="38"/>
      <c r="G19" s="38"/>
      <c r="H19" s="38"/>
      <c r="I19" s="116" t="s">
        <v>26</v>
      </c>
      <c r="J19" s="34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3" t="str">
        <f>'Rekapitulace stavby'!E14</f>
        <v>Vyplň údaj</v>
      </c>
      <c r="F20" s="414"/>
      <c r="G20" s="414"/>
      <c r="H20" s="414"/>
      <c r="I20" s="116" t="s">
        <v>28</v>
      </c>
      <c r="J20" s="34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5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31</v>
      </c>
      <c r="E22" s="38"/>
      <c r="F22" s="38"/>
      <c r="G22" s="38"/>
      <c r="H22" s="38"/>
      <c r="I22" s="116" t="s">
        <v>26</v>
      </c>
      <c r="J22" s="107" t="s">
        <v>19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32</v>
      </c>
      <c r="F23" s="38"/>
      <c r="G23" s="38"/>
      <c r="H23" s="38"/>
      <c r="I23" s="116" t="s">
        <v>28</v>
      </c>
      <c r="J23" s="107" t="s">
        <v>19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5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34</v>
      </c>
      <c r="E25" s="38"/>
      <c r="F25" s="38"/>
      <c r="G25" s="38"/>
      <c r="H25" s="38"/>
      <c r="I25" s="116" t="s">
        <v>26</v>
      </c>
      <c r="J25" s="107" t="s">
        <v>19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35</v>
      </c>
      <c r="F26" s="38"/>
      <c r="G26" s="38"/>
      <c r="H26" s="38"/>
      <c r="I26" s="116" t="s">
        <v>28</v>
      </c>
      <c r="J26" s="107" t="s">
        <v>19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5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36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16.5" customHeight="1">
      <c r="A29" s="119"/>
      <c r="B29" s="120"/>
      <c r="C29" s="119"/>
      <c r="D29" s="119"/>
      <c r="E29" s="415" t="s">
        <v>19</v>
      </c>
      <c r="F29" s="415"/>
      <c r="G29" s="415"/>
      <c r="H29" s="415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38</v>
      </c>
      <c r="E32" s="38"/>
      <c r="F32" s="38"/>
      <c r="G32" s="38"/>
      <c r="H32" s="38"/>
      <c r="I32" s="38"/>
      <c r="J32" s="124">
        <f>ROUND(J116,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5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38"/>
      <c r="F34" s="125" t="s">
        <v>40</v>
      </c>
      <c r="G34" s="38"/>
      <c r="H34" s="38"/>
      <c r="I34" s="125" t="s">
        <v>39</v>
      </c>
      <c r="J34" s="125" t="s">
        <v>41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customHeight="1">
      <c r="A35" s="38"/>
      <c r="B35" s="43"/>
      <c r="C35" s="38"/>
      <c r="D35" s="126" t="s">
        <v>42</v>
      </c>
      <c r="E35" s="116" t="s">
        <v>43</v>
      </c>
      <c r="F35" s="127">
        <f>ROUND((SUM(BE116:BE1071)),  2)</f>
        <v>0</v>
      </c>
      <c r="G35" s="38"/>
      <c r="H35" s="38"/>
      <c r="I35" s="128">
        <v>0.21</v>
      </c>
      <c r="J35" s="127">
        <f>ROUND(((SUM(BE116:BE1071))*I35),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customHeight="1">
      <c r="A36" s="38"/>
      <c r="B36" s="43"/>
      <c r="C36" s="38"/>
      <c r="D36" s="38"/>
      <c r="E36" s="116" t="s">
        <v>44</v>
      </c>
      <c r="F36" s="127">
        <f>ROUND((SUM(BF116:BF1071)),  2)</f>
        <v>0</v>
      </c>
      <c r="G36" s="38"/>
      <c r="H36" s="38"/>
      <c r="I36" s="128">
        <v>0.12</v>
      </c>
      <c r="J36" s="127">
        <f>ROUND(((SUM(BF116:BF1071))*I36),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45</v>
      </c>
      <c r="F37" s="127">
        <f>ROUND((SUM(BG116:BG1071)),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5" hidden="1" customHeight="1">
      <c r="A38" s="38"/>
      <c r="B38" s="43"/>
      <c r="C38" s="38"/>
      <c r="D38" s="38"/>
      <c r="E38" s="116" t="s">
        <v>46</v>
      </c>
      <c r="F38" s="127">
        <f>ROUND((SUM(BH116:BH1071)),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5" hidden="1" customHeight="1">
      <c r="A39" s="38"/>
      <c r="B39" s="43"/>
      <c r="C39" s="38"/>
      <c r="D39" s="38"/>
      <c r="E39" s="116" t="s">
        <v>47</v>
      </c>
      <c r="F39" s="127">
        <f>ROUND((SUM(BI116:BI1071)),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5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5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5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5" customHeight="1">
      <c r="A47" s="38"/>
      <c r="B47" s="39"/>
      <c r="C47" s="27" t="s">
        <v>104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3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6" t="str">
        <f>E7</f>
        <v>Revitalizace areálu CM Náměšť nad Oslavou</v>
      </c>
      <c r="F50" s="417"/>
      <c r="G50" s="417"/>
      <c r="H50" s="417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5"/>
      <c r="C51" s="33" t="s">
        <v>100</v>
      </c>
      <c r="D51" s="26"/>
      <c r="E51" s="26"/>
      <c r="F51" s="26"/>
      <c r="G51" s="26"/>
      <c r="H51" s="26"/>
      <c r="I51" s="26"/>
      <c r="J51" s="26"/>
      <c r="K51" s="26"/>
      <c r="L51" s="24"/>
    </row>
    <row r="52" spans="1:47" s="2" customFormat="1" ht="16.5" customHeight="1">
      <c r="A52" s="38"/>
      <c r="B52" s="39"/>
      <c r="C52" s="40"/>
      <c r="D52" s="40"/>
      <c r="E52" s="416" t="s">
        <v>101</v>
      </c>
      <c r="F52" s="418"/>
      <c r="G52" s="418"/>
      <c r="H52" s="418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3" t="s">
        <v>102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65" t="str">
        <f>E11</f>
        <v>01 - stavební část</v>
      </c>
      <c r="F54" s="418"/>
      <c r="G54" s="418"/>
      <c r="H54" s="418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5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3" t="s">
        <v>21</v>
      </c>
      <c r="D56" s="40"/>
      <c r="E56" s="40"/>
      <c r="F56" s="31" t="str">
        <f>F14</f>
        <v>Náměšť nad Oslavou</v>
      </c>
      <c r="G56" s="40"/>
      <c r="H56" s="40"/>
      <c r="I56" s="33" t="s">
        <v>23</v>
      </c>
      <c r="J56" s="63" t="str">
        <f>IF(J14="","",J14)</f>
        <v>3. 12. 2024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5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7" customHeight="1">
      <c r="A58" s="38"/>
      <c r="B58" s="39"/>
      <c r="C58" s="33" t="s">
        <v>25</v>
      </c>
      <c r="D58" s="40"/>
      <c r="E58" s="40"/>
      <c r="F58" s="31" t="str">
        <f>E17</f>
        <v>KSÚSV, přís.org., Kosovská 1122/16, Jihlava 58601</v>
      </c>
      <c r="G58" s="40"/>
      <c r="H58" s="40"/>
      <c r="I58" s="33" t="s">
        <v>31</v>
      </c>
      <c r="J58" s="36" t="str">
        <f>E23</f>
        <v>Obchodní projekt Jihlava, spol.s r.o.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15.2" customHeight="1">
      <c r="A59" s="38"/>
      <c r="B59" s="39"/>
      <c r="C59" s="33" t="s">
        <v>29</v>
      </c>
      <c r="D59" s="40"/>
      <c r="E59" s="40"/>
      <c r="F59" s="31" t="str">
        <f>IF(E20="","",E20)</f>
        <v>Vyplň údaj</v>
      </c>
      <c r="G59" s="40"/>
      <c r="H59" s="40"/>
      <c r="I59" s="33" t="s">
        <v>34</v>
      </c>
      <c r="J59" s="36" t="str">
        <f>E26</f>
        <v>Fr.Neuwirth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105</v>
      </c>
      <c r="D61" s="141"/>
      <c r="E61" s="141"/>
      <c r="F61" s="141"/>
      <c r="G61" s="141"/>
      <c r="H61" s="141"/>
      <c r="I61" s="141"/>
      <c r="J61" s="142" t="s">
        <v>106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9" customHeight="1">
      <c r="A63" s="38"/>
      <c r="B63" s="39"/>
      <c r="C63" s="143" t="s">
        <v>70</v>
      </c>
      <c r="D63" s="40"/>
      <c r="E63" s="40"/>
      <c r="F63" s="40"/>
      <c r="G63" s="40"/>
      <c r="H63" s="40"/>
      <c r="I63" s="40"/>
      <c r="J63" s="81">
        <f>J116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1" t="s">
        <v>107</v>
      </c>
    </row>
    <row r="64" spans="1:47" s="9" customFormat="1" ht="24.95" customHeight="1">
      <c r="B64" s="144"/>
      <c r="C64" s="145"/>
      <c r="D64" s="146" t="s">
        <v>108</v>
      </c>
      <c r="E64" s="147"/>
      <c r="F64" s="147"/>
      <c r="G64" s="147"/>
      <c r="H64" s="147"/>
      <c r="I64" s="147"/>
      <c r="J64" s="148">
        <f>J117</f>
        <v>0</v>
      </c>
      <c r="K64" s="145"/>
      <c r="L64" s="149"/>
    </row>
    <row r="65" spans="2:12" s="10" customFormat="1" ht="19.899999999999999" customHeight="1">
      <c r="B65" s="150"/>
      <c r="C65" s="101"/>
      <c r="D65" s="151" t="s">
        <v>109</v>
      </c>
      <c r="E65" s="152"/>
      <c r="F65" s="152"/>
      <c r="G65" s="152"/>
      <c r="H65" s="152"/>
      <c r="I65" s="152"/>
      <c r="J65" s="153">
        <f>J118</f>
        <v>0</v>
      </c>
      <c r="K65" s="101"/>
      <c r="L65" s="154"/>
    </row>
    <row r="66" spans="2:12" s="10" customFormat="1" ht="19.899999999999999" customHeight="1">
      <c r="B66" s="150"/>
      <c r="C66" s="101"/>
      <c r="D66" s="151" t="s">
        <v>110</v>
      </c>
      <c r="E66" s="152"/>
      <c r="F66" s="152"/>
      <c r="G66" s="152"/>
      <c r="H66" s="152"/>
      <c r="I66" s="152"/>
      <c r="J66" s="153">
        <f>J133</f>
        <v>0</v>
      </c>
      <c r="K66" s="101"/>
      <c r="L66" s="154"/>
    </row>
    <row r="67" spans="2:12" s="10" customFormat="1" ht="14.85" customHeight="1">
      <c r="B67" s="150"/>
      <c r="C67" s="101"/>
      <c r="D67" s="151" t="s">
        <v>111</v>
      </c>
      <c r="E67" s="152"/>
      <c r="F67" s="152"/>
      <c r="G67" s="152"/>
      <c r="H67" s="152"/>
      <c r="I67" s="152"/>
      <c r="J67" s="153">
        <f>J134</f>
        <v>0</v>
      </c>
      <c r="K67" s="101"/>
      <c r="L67" s="154"/>
    </row>
    <row r="68" spans="2:12" s="10" customFormat="1" ht="14.85" customHeight="1">
      <c r="B68" s="150"/>
      <c r="C68" s="101"/>
      <c r="D68" s="151" t="s">
        <v>112</v>
      </c>
      <c r="E68" s="152"/>
      <c r="F68" s="152"/>
      <c r="G68" s="152"/>
      <c r="H68" s="152"/>
      <c r="I68" s="152"/>
      <c r="J68" s="153">
        <f>J180</f>
        <v>0</v>
      </c>
      <c r="K68" s="101"/>
      <c r="L68" s="154"/>
    </row>
    <row r="69" spans="2:12" s="10" customFormat="1" ht="14.85" customHeight="1">
      <c r="B69" s="150"/>
      <c r="C69" s="101"/>
      <c r="D69" s="151" t="s">
        <v>113</v>
      </c>
      <c r="E69" s="152"/>
      <c r="F69" s="152"/>
      <c r="G69" s="152"/>
      <c r="H69" s="152"/>
      <c r="I69" s="152"/>
      <c r="J69" s="153">
        <f>J412</f>
        <v>0</v>
      </c>
      <c r="K69" s="101"/>
      <c r="L69" s="154"/>
    </row>
    <row r="70" spans="2:12" s="10" customFormat="1" ht="14.85" customHeight="1">
      <c r="B70" s="150"/>
      <c r="C70" s="101"/>
      <c r="D70" s="151" t="s">
        <v>114</v>
      </c>
      <c r="E70" s="152"/>
      <c r="F70" s="152"/>
      <c r="G70" s="152"/>
      <c r="H70" s="152"/>
      <c r="I70" s="152"/>
      <c r="J70" s="153">
        <f>J437</f>
        <v>0</v>
      </c>
      <c r="K70" s="101"/>
      <c r="L70" s="154"/>
    </row>
    <row r="71" spans="2:12" s="10" customFormat="1" ht="19.899999999999999" customHeight="1">
      <c r="B71" s="150"/>
      <c r="C71" s="101"/>
      <c r="D71" s="151" t="s">
        <v>115</v>
      </c>
      <c r="E71" s="152"/>
      <c r="F71" s="152"/>
      <c r="G71" s="152"/>
      <c r="H71" s="152"/>
      <c r="I71" s="152"/>
      <c r="J71" s="153">
        <f>J446</f>
        <v>0</v>
      </c>
      <c r="K71" s="101"/>
      <c r="L71" s="154"/>
    </row>
    <row r="72" spans="2:12" s="10" customFormat="1" ht="14.85" customHeight="1">
      <c r="B72" s="150"/>
      <c r="C72" s="101"/>
      <c r="D72" s="151" t="s">
        <v>116</v>
      </c>
      <c r="E72" s="152"/>
      <c r="F72" s="152"/>
      <c r="G72" s="152"/>
      <c r="H72" s="152"/>
      <c r="I72" s="152"/>
      <c r="J72" s="153">
        <f>J447</f>
        <v>0</v>
      </c>
      <c r="K72" s="101"/>
      <c r="L72" s="154"/>
    </row>
    <row r="73" spans="2:12" s="10" customFormat="1" ht="14.85" customHeight="1">
      <c r="B73" s="150"/>
      <c r="C73" s="101"/>
      <c r="D73" s="151" t="s">
        <v>117</v>
      </c>
      <c r="E73" s="152"/>
      <c r="F73" s="152"/>
      <c r="G73" s="152"/>
      <c r="H73" s="152"/>
      <c r="I73" s="152"/>
      <c r="J73" s="153">
        <f>J466</f>
        <v>0</v>
      </c>
      <c r="K73" s="101"/>
      <c r="L73" s="154"/>
    </row>
    <row r="74" spans="2:12" s="10" customFormat="1" ht="14.85" customHeight="1">
      <c r="B74" s="150"/>
      <c r="C74" s="101"/>
      <c r="D74" s="151" t="s">
        <v>118</v>
      </c>
      <c r="E74" s="152"/>
      <c r="F74" s="152"/>
      <c r="G74" s="152"/>
      <c r="H74" s="152"/>
      <c r="I74" s="152"/>
      <c r="J74" s="153">
        <f>J481</f>
        <v>0</v>
      </c>
      <c r="K74" s="101"/>
      <c r="L74" s="154"/>
    </row>
    <row r="75" spans="2:12" s="10" customFormat="1" ht="19.899999999999999" customHeight="1">
      <c r="B75" s="150"/>
      <c r="C75" s="101"/>
      <c r="D75" s="151" t="s">
        <v>119</v>
      </c>
      <c r="E75" s="152"/>
      <c r="F75" s="152"/>
      <c r="G75" s="152"/>
      <c r="H75" s="152"/>
      <c r="I75" s="152"/>
      <c r="J75" s="153">
        <f>J632</f>
        <v>0</v>
      </c>
      <c r="K75" s="101"/>
      <c r="L75" s="154"/>
    </row>
    <row r="76" spans="2:12" s="10" customFormat="1" ht="19.899999999999999" customHeight="1">
      <c r="B76" s="150"/>
      <c r="C76" s="101"/>
      <c r="D76" s="151" t="s">
        <v>120</v>
      </c>
      <c r="E76" s="152"/>
      <c r="F76" s="152"/>
      <c r="G76" s="152"/>
      <c r="H76" s="152"/>
      <c r="I76" s="152"/>
      <c r="J76" s="153">
        <f>J646</f>
        <v>0</v>
      </c>
      <c r="K76" s="101"/>
      <c r="L76" s="154"/>
    </row>
    <row r="77" spans="2:12" s="9" customFormat="1" ht="24.95" customHeight="1">
      <c r="B77" s="144"/>
      <c r="C77" s="145"/>
      <c r="D77" s="146" t="s">
        <v>121</v>
      </c>
      <c r="E77" s="147"/>
      <c r="F77" s="147"/>
      <c r="G77" s="147"/>
      <c r="H77" s="147"/>
      <c r="I77" s="147"/>
      <c r="J77" s="148">
        <f>J649</f>
        <v>0</v>
      </c>
      <c r="K77" s="145"/>
      <c r="L77" s="149"/>
    </row>
    <row r="78" spans="2:12" s="10" customFormat="1" ht="19.899999999999999" customHeight="1">
      <c r="B78" s="150"/>
      <c r="C78" s="101"/>
      <c r="D78" s="151" t="s">
        <v>122</v>
      </c>
      <c r="E78" s="152"/>
      <c r="F78" s="152"/>
      <c r="G78" s="152"/>
      <c r="H78" s="152"/>
      <c r="I78" s="152"/>
      <c r="J78" s="153">
        <f>J650</f>
        <v>0</v>
      </c>
      <c r="K78" s="101"/>
      <c r="L78" s="154"/>
    </row>
    <row r="79" spans="2:12" s="10" customFormat="1" ht="19.899999999999999" customHeight="1">
      <c r="B79" s="150"/>
      <c r="C79" s="101"/>
      <c r="D79" s="151" t="s">
        <v>123</v>
      </c>
      <c r="E79" s="152"/>
      <c r="F79" s="152"/>
      <c r="G79" s="152"/>
      <c r="H79" s="152"/>
      <c r="I79" s="152"/>
      <c r="J79" s="153">
        <f>J677</f>
        <v>0</v>
      </c>
      <c r="K79" s="101"/>
      <c r="L79" s="154"/>
    </row>
    <row r="80" spans="2:12" s="10" customFormat="1" ht="19.899999999999999" customHeight="1">
      <c r="B80" s="150"/>
      <c r="C80" s="101"/>
      <c r="D80" s="151" t="s">
        <v>124</v>
      </c>
      <c r="E80" s="152"/>
      <c r="F80" s="152"/>
      <c r="G80" s="152"/>
      <c r="H80" s="152"/>
      <c r="I80" s="152"/>
      <c r="J80" s="153">
        <f>J694</f>
        <v>0</v>
      </c>
      <c r="K80" s="101"/>
      <c r="L80" s="154"/>
    </row>
    <row r="81" spans="1:31" s="10" customFormat="1" ht="19.899999999999999" customHeight="1">
      <c r="B81" s="150"/>
      <c r="C81" s="101"/>
      <c r="D81" s="151" t="s">
        <v>125</v>
      </c>
      <c r="E81" s="152"/>
      <c r="F81" s="152"/>
      <c r="G81" s="152"/>
      <c r="H81" s="152"/>
      <c r="I81" s="152"/>
      <c r="J81" s="153">
        <f>J700</f>
        <v>0</v>
      </c>
      <c r="K81" s="101"/>
      <c r="L81" s="154"/>
    </row>
    <row r="82" spans="1:31" s="10" customFormat="1" ht="19.899999999999999" customHeight="1">
      <c r="B82" s="150"/>
      <c r="C82" s="101"/>
      <c r="D82" s="151" t="s">
        <v>126</v>
      </c>
      <c r="E82" s="152"/>
      <c r="F82" s="152"/>
      <c r="G82" s="152"/>
      <c r="H82" s="152"/>
      <c r="I82" s="152"/>
      <c r="J82" s="153">
        <f>J733</f>
        <v>0</v>
      </c>
      <c r="K82" s="101"/>
      <c r="L82" s="154"/>
    </row>
    <row r="83" spans="1:31" s="10" customFormat="1" ht="19.899999999999999" customHeight="1">
      <c r="B83" s="150"/>
      <c r="C83" s="101"/>
      <c r="D83" s="151" t="s">
        <v>127</v>
      </c>
      <c r="E83" s="152"/>
      <c r="F83" s="152"/>
      <c r="G83" s="152"/>
      <c r="H83" s="152"/>
      <c r="I83" s="152"/>
      <c r="J83" s="153">
        <f>J751</f>
        <v>0</v>
      </c>
      <c r="K83" s="101"/>
      <c r="L83" s="154"/>
    </row>
    <row r="84" spans="1:31" s="10" customFormat="1" ht="19.899999999999999" customHeight="1">
      <c r="B84" s="150"/>
      <c r="C84" s="101"/>
      <c r="D84" s="151" t="s">
        <v>128</v>
      </c>
      <c r="E84" s="152"/>
      <c r="F84" s="152"/>
      <c r="G84" s="152"/>
      <c r="H84" s="152"/>
      <c r="I84" s="152"/>
      <c r="J84" s="153">
        <f>J822</f>
        <v>0</v>
      </c>
      <c r="K84" s="101"/>
      <c r="L84" s="154"/>
    </row>
    <row r="85" spans="1:31" s="10" customFormat="1" ht="19.899999999999999" customHeight="1">
      <c r="B85" s="150"/>
      <c r="C85" s="101"/>
      <c r="D85" s="151" t="s">
        <v>129</v>
      </c>
      <c r="E85" s="152"/>
      <c r="F85" s="152"/>
      <c r="G85" s="152"/>
      <c r="H85" s="152"/>
      <c r="I85" s="152"/>
      <c r="J85" s="153">
        <f>J831</f>
        <v>0</v>
      </c>
      <c r="K85" s="101"/>
      <c r="L85" s="154"/>
    </row>
    <row r="86" spans="1:31" s="10" customFormat="1" ht="19.899999999999999" customHeight="1">
      <c r="B86" s="150"/>
      <c r="C86" s="101"/>
      <c r="D86" s="151" t="s">
        <v>130</v>
      </c>
      <c r="E86" s="152"/>
      <c r="F86" s="152"/>
      <c r="G86" s="152"/>
      <c r="H86" s="152"/>
      <c r="I86" s="152"/>
      <c r="J86" s="153">
        <f>J840</f>
        <v>0</v>
      </c>
      <c r="K86" s="101"/>
      <c r="L86" s="154"/>
    </row>
    <row r="87" spans="1:31" s="10" customFormat="1" ht="19.899999999999999" customHeight="1">
      <c r="B87" s="150"/>
      <c r="C87" s="101"/>
      <c r="D87" s="151" t="s">
        <v>131</v>
      </c>
      <c r="E87" s="152"/>
      <c r="F87" s="152"/>
      <c r="G87" s="152"/>
      <c r="H87" s="152"/>
      <c r="I87" s="152"/>
      <c r="J87" s="153">
        <f>J880</f>
        <v>0</v>
      </c>
      <c r="K87" s="101"/>
      <c r="L87" s="154"/>
    </row>
    <row r="88" spans="1:31" s="10" customFormat="1" ht="19.899999999999999" customHeight="1">
      <c r="B88" s="150"/>
      <c r="C88" s="101"/>
      <c r="D88" s="151" t="s">
        <v>132</v>
      </c>
      <c r="E88" s="152"/>
      <c r="F88" s="152"/>
      <c r="G88" s="152"/>
      <c r="H88" s="152"/>
      <c r="I88" s="152"/>
      <c r="J88" s="153">
        <f>J915</f>
        <v>0</v>
      </c>
      <c r="K88" s="101"/>
      <c r="L88" s="154"/>
    </row>
    <row r="89" spans="1:31" s="10" customFormat="1" ht="19.899999999999999" customHeight="1">
      <c r="B89" s="150"/>
      <c r="C89" s="101"/>
      <c r="D89" s="151" t="s">
        <v>133</v>
      </c>
      <c r="E89" s="152"/>
      <c r="F89" s="152"/>
      <c r="G89" s="152"/>
      <c r="H89" s="152"/>
      <c r="I89" s="152"/>
      <c r="J89" s="153">
        <f>J920</f>
        <v>0</v>
      </c>
      <c r="K89" s="101"/>
      <c r="L89" s="154"/>
    </row>
    <row r="90" spans="1:31" s="10" customFormat="1" ht="19.899999999999999" customHeight="1">
      <c r="B90" s="150"/>
      <c r="C90" s="101"/>
      <c r="D90" s="151" t="s">
        <v>134</v>
      </c>
      <c r="E90" s="152"/>
      <c r="F90" s="152"/>
      <c r="G90" s="152"/>
      <c r="H90" s="152"/>
      <c r="I90" s="152"/>
      <c r="J90" s="153">
        <f>J926</f>
        <v>0</v>
      </c>
      <c r="K90" s="101"/>
      <c r="L90" s="154"/>
    </row>
    <row r="91" spans="1:31" s="10" customFormat="1" ht="19.899999999999999" customHeight="1">
      <c r="B91" s="150"/>
      <c r="C91" s="101"/>
      <c r="D91" s="151" t="s">
        <v>135</v>
      </c>
      <c r="E91" s="152"/>
      <c r="F91" s="152"/>
      <c r="G91" s="152"/>
      <c r="H91" s="152"/>
      <c r="I91" s="152"/>
      <c r="J91" s="153">
        <f>J946</f>
        <v>0</v>
      </c>
      <c r="K91" s="101"/>
      <c r="L91" s="154"/>
    </row>
    <row r="92" spans="1:31" s="10" customFormat="1" ht="19.899999999999999" customHeight="1">
      <c r="B92" s="150"/>
      <c r="C92" s="101"/>
      <c r="D92" s="151" t="s">
        <v>136</v>
      </c>
      <c r="E92" s="152"/>
      <c r="F92" s="152"/>
      <c r="G92" s="152"/>
      <c r="H92" s="152"/>
      <c r="I92" s="152"/>
      <c r="J92" s="153">
        <f>J991</f>
        <v>0</v>
      </c>
      <c r="K92" s="101"/>
      <c r="L92" s="154"/>
    </row>
    <row r="93" spans="1:31" s="10" customFormat="1" ht="19.899999999999999" customHeight="1">
      <c r="B93" s="150"/>
      <c r="C93" s="101"/>
      <c r="D93" s="151" t="s">
        <v>137</v>
      </c>
      <c r="E93" s="152"/>
      <c r="F93" s="152"/>
      <c r="G93" s="152"/>
      <c r="H93" s="152"/>
      <c r="I93" s="152"/>
      <c r="J93" s="153">
        <f>J1031</f>
        <v>0</v>
      </c>
      <c r="K93" s="101"/>
      <c r="L93" s="154"/>
    </row>
    <row r="94" spans="1:31" s="9" customFormat="1" ht="24.95" customHeight="1">
      <c r="B94" s="144"/>
      <c r="C94" s="145"/>
      <c r="D94" s="146" t="s">
        <v>138</v>
      </c>
      <c r="E94" s="147"/>
      <c r="F94" s="147"/>
      <c r="G94" s="147"/>
      <c r="H94" s="147"/>
      <c r="I94" s="147"/>
      <c r="J94" s="148">
        <f>J1069</f>
        <v>0</v>
      </c>
      <c r="K94" s="145"/>
      <c r="L94" s="149"/>
    </row>
    <row r="95" spans="1:31" s="2" customFormat="1" ht="21.75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1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1" s="2" customFormat="1" ht="6.95" customHeight="1">
      <c r="A96" s="38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11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100" spans="1:31" s="2" customFormat="1" ht="6.95" customHeight="1">
      <c r="A100" s="38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117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pans="1:31" s="2" customFormat="1" ht="24.95" customHeight="1">
      <c r="A101" s="38"/>
      <c r="B101" s="39"/>
      <c r="C101" s="27" t="s">
        <v>139</v>
      </c>
      <c r="D101" s="40"/>
      <c r="E101" s="40"/>
      <c r="F101" s="40"/>
      <c r="G101" s="40"/>
      <c r="H101" s="40"/>
      <c r="I101" s="40"/>
      <c r="J101" s="40"/>
      <c r="K101" s="40"/>
      <c r="L101" s="117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pans="1:31" s="2" customFormat="1" ht="6.95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117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pans="1:31" s="2" customFormat="1" ht="12" customHeight="1">
      <c r="A103" s="38"/>
      <c r="B103" s="39"/>
      <c r="C103" s="33" t="s">
        <v>16</v>
      </c>
      <c r="D103" s="40"/>
      <c r="E103" s="40"/>
      <c r="F103" s="40"/>
      <c r="G103" s="40"/>
      <c r="H103" s="40"/>
      <c r="I103" s="40"/>
      <c r="J103" s="40"/>
      <c r="K103" s="40"/>
      <c r="L103" s="117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1:31" s="2" customFormat="1" ht="16.5" customHeight="1">
      <c r="A104" s="38"/>
      <c r="B104" s="39"/>
      <c r="C104" s="40"/>
      <c r="D104" s="40"/>
      <c r="E104" s="416" t="str">
        <f>E7</f>
        <v>Revitalizace areálu CM Náměšť nad Oslavou</v>
      </c>
      <c r="F104" s="417"/>
      <c r="G104" s="417"/>
      <c r="H104" s="417"/>
      <c r="I104" s="40"/>
      <c r="J104" s="40"/>
      <c r="K104" s="40"/>
      <c r="L104" s="117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pans="1:31" s="1" customFormat="1" ht="12" customHeight="1">
      <c r="B105" s="25"/>
      <c r="C105" s="33" t="s">
        <v>100</v>
      </c>
      <c r="D105" s="26"/>
      <c r="E105" s="26"/>
      <c r="F105" s="26"/>
      <c r="G105" s="26"/>
      <c r="H105" s="26"/>
      <c r="I105" s="26"/>
      <c r="J105" s="26"/>
      <c r="K105" s="26"/>
      <c r="L105" s="24"/>
    </row>
    <row r="106" spans="1:31" s="2" customFormat="1" ht="16.5" customHeight="1">
      <c r="A106" s="38"/>
      <c r="B106" s="39"/>
      <c r="C106" s="40"/>
      <c r="D106" s="40"/>
      <c r="E106" s="416" t="s">
        <v>101</v>
      </c>
      <c r="F106" s="418"/>
      <c r="G106" s="418"/>
      <c r="H106" s="418"/>
      <c r="I106" s="40"/>
      <c r="J106" s="40"/>
      <c r="K106" s="40"/>
      <c r="L106" s="117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1:31" s="2" customFormat="1" ht="12" customHeight="1">
      <c r="A107" s="38"/>
      <c r="B107" s="39"/>
      <c r="C107" s="33" t="s">
        <v>102</v>
      </c>
      <c r="D107" s="40"/>
      <c r="E107" s="40"/>
      <c r="F107" s="40"/>
      <c r="G107" s="40"/>
      <c r="H107" s="40"/>
      <c r="I107" s="40"/>
      <c r="J107" s="40"/>
      <c r="K107" s="40"/>
      <c r="L107" s="117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pans="1:31" s="2" customFormat="1" ht="16.5" customHeight="1">
      <c r="A108" s="38"/>
      <c r="B108" s="39"/>
      <c r="C108" s="40"/>
      <c r="D108" s="40"/>
      <c r="E108" s="365" t="str">
        <f>E11</f>
        <v>01 - stavební část</v>
      </c>
      <c r="F108" s="418"/>
      <c r="G108" s="418"/>
      <c r="H108" s="418"/>
      <c r="I108" s="40"/>
      <c r="J108" s="40"/>
      <c r="K108" s="40"/>
      <c r="L108" s="117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1:31" s="2" customFormat="1" ht="6.95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117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pans="1:31" s="2" customFormat="1" ht="12" customHeight="1">
      <c r="A110" s="38"/>
      <c r="B110" s="39"/>
      <c r="C110" s="33" t="s">
        <v>21</v>
      </c>
      <c r="D110" s="40"/>
      <c r="E110" s="40"/>
      <c r="F110" s="31" t="str">
        <f>F14</f>
        <v>Náměšť nad Oslavou</v>
      </c>
      <c r="G110" s="40"/>
      <c r="H110" s="40"/>
      <c r="I110" s="33" t="s">
        <v>23</v>
      </c>
      <c r="J110" s="63" t="str">
        <f>IF(J14="","",J14)</f>
        <v>3. 12. 2024</v>
      </c>
      <c r="K110" s="40"/>
      <c r="L110" s="117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pans="1:31" s="2" customFormat="1" ht="6.95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117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pans="1:31" s="2" customFormat="1" ht="25.7" customHeight="1">
      <c r="A112" s="38"/>
      <c r="B112" s="39"/>
      <c r="C112" s="33" t="s">
        <v>25</v>
      </c>
      <c r="D112" s="40"/>
      <c r="E112" s="40"/>
      <c r="F112" s="31" t="str">
        <f>E17</f>
        <v>KSÚSV, přís.org., Kosovská 1122/16, Jihlava 58601</v>
      </c>
      <c r="G112" s="40"/>
      <c r="H112" s="40"/>
      <c r="I112" s="33" t="s">
        <v>31</v>
      </c>
      <c r="J112" s="36" t="str">
        <f>E23</f>
        <v>Obchodní projekt Jihlava, spol.s r.o.</v>
      </c>
      <c r="K112" s="40"/>
      <c r="L112" s="117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pans="1:65" s="2" customFormat="1" ht="15.2" customHeight="1">
      <c r="A113" s="38"/>
      <c r="B113" s="39"/>
      <c r="C113" s="33" t="s">
        <v>29</v>
      </c>
      <c r="D113" s="40"/>
      <c r="E113" s="40"/>
      <c r="F113" s="31" t="str">
        <f>IF(E20="","",E20)</f>
        <v>Vyplň údaj</v>
      </c>
      <c r="G113" s="40"/>
      <c r="H113" s="40"/>
      <c r="I113" s="33" t="s">
        <v>34</v>
      </c>
      <c r="J113" s="36" t="str">
        <f>E26</f>
        <v>Fr.Neuwirth</v>
      </c>
      <c r="K113" s="40"/>
      <c r="L113" s="117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pans="1:65" s="2" customFormat="1" ht="10.35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117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pans="1:65" s="11" customFormat="1" ht="29.25" customHeight="1">
      <c r="A115" s="155"/>
      <c r="B115" s="156"/>
      <c r="C115" s="157" t="s">
        <v>140</v>
      </c>
      <c r="D115" s="158" t="s">
        <v>57</v>
      </c>
      <c r="E115" s="158" t="s">
        <v>53</v>
      </c>
      <c r="F115" s="158" t="s">
        <v>54</v>
      </c>
      <c r="G115" s="158" t="s">
        <v>141</v>
      </c>
      <c r="H115" s="158" t="s">
        <v>142</v>
      </c>
      <c r="I115" s="158" t="s">
        <v>143</v>
      </c>
      <c r="J115" s="158" t="s">
        <v>106</v>
      </c>
      <c r="K115" s="159" t="s">
        <v>144</v>
      </c>
      <c r="L115" s="160"/>
      <c r="M115" s="72" t="s">
        <v>19</v>
      </c>
      <c r="N115" s="73" t="s">
        <v>42</v>
      </c>
      <c r="O115" s="73" t="s">
        <v>145</v>
      </c>
      <c r="P115" s="73" t="s">
        <v>146</v>
      </c>
      <c r="Q115" s="73" t="s">
        <v>147</v>
      </c>
      <c r="R115" s="73" t="s">
        <v>148</v>
      </c>
      <c r="S115" s="73" t="s">
        <v>149</v>
      </c>
      <c r="T115" s="74" t="s">
        <v>150</v>
      </c>
      <c r="U115" s="155"/>
      <c r="V115" s="155"/>
      <c r="W115" s="155"/>
      <c r="X115" s="155"/>
      <c r="Y115" s="155"/>
      <c r="Z115" s="155"/>
      <c r="AA115" s="155"/>
      <c r="AB115" s="155"/>
      <c r="AC115" s="155"/>
      <c r="AD115" s="155"/>
      <c r="AE115" s="155"/>
    </row>
    <row r="116" spans="1:65" s="2" customFormat="1" ht="22.9" customHeight="1">
      <c r="A116" s="38"/>
      <c r="B116" s="39"/>
      <c r="C116" s="79" t="s">
        <v>151</v>
      </c>
      <c r="D116" s="40"/>
      <c r="E116" s="40"/>
      <c r="F116" s="40"/>
      <c r="G116" s="40"/>
      <c r="H116" s="40"/>
      <c r="I116" s="40"/>
      <c r="J116" s="161">
        <f>BK116</f>
        <v>0</v>
      </c>
      <c r="K116" s="40"/>
      <c r="L116" s="43"/>
      <c r="M116" s="75"/>
      <c r="N116" s="162"/>
      <c r="O116" s="76"/>
      <c r="P116" s="163">
        <f>P117+P649+P1069</f>
        <v>0</v>
      </c>
      <c r="Q116" s="76"/>
      <c r="R116" s="163">
        <f>R117+R649+R1069</f>
        <v>44.401503309999995</v>
      </c>
      <c r="S116" s="76"/>
      <c r="T116" s="164">
        <f>T117+T649+T1069</f>
        <v>37.134132319999992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21" t="s">
        <v>71</v>
      </c>
      <c r="AU116" s="21" t="s">
        <v>107</v>
      </c>
      <c r="BK116" s="165">
        <f>BK117+BK649+BK1069</f>
        <v>0</v>
      </c>
    </row>
    <row r="117" spans="1:65" s="12" customFormat="1" ht="25.9" customHeight="1">
      <c r="B117" s="166"/>
      <c r="C117" s="167"/>
      <c r="D117" s="168" t="s">
        <v>71</v>
      </c>
      <c r="E117" s="169" t="s">
        <v>152</v>
      </c>
      <c r="F117" s="169" t="s">
        <v>153</v>
      </c>
      <c r="G117" s="167"/>
      <c r="H117" s="167"/>
      <c r="I117" s="170"/>
      <c r="J117" s="171">
        <f>BK117</f>
        <v>0</v>
      </c>
      <c r="K117" s="167"/>
      <c r="L117" s="172"/>
      <c r="M117" s="173"/>
      <c r="N117" s="174"/>
      <c r="O117" s="174"/>
      <c r="P117" s="175">
        <f>P118+P133+P446+P632+P646</f>
        <v>0</v>
      </c>
      <c r="Q117" s="174"/>
      <c r="R117" s="175">
        <f>R118+R133+R446+R632+R646</f>
        <v>26.12318694</v>
      </c>
      <c r="S117" s="174"/>
      <c r="T117" s="176">
        <f>T118+T133+T446+T632+T646</f>
        <v>37.111149409999989</v>
      </c>
      <c r="AR117" s="177" t="s">
        <v>79</v>
      </c>
      <c r="AT117" s="178" t="s">
        <v>71</v>
      </c>
      <c r="AU117" s="178" t="s">
        <v>72</v>
      </c>
      <c r="AY117" s="177" t="s">
        <v>154</v>
      </c>
      <c r="BK117" s="179">
        <f>BK118+BK133+BK446+BK632+BK646</f>
        <v>0</v>
      </c>
    </row>
    <row r="118" spans="1:65" s="12" customFormat="1" ht="22.9" customHeight="1">
      <c r="B118" s="166"/>
      <c r="C118" s="167"/>
      <c r="D118" s="168" t="s">
        <v>71</v>
      </c>
      <c r="E118" s="180" t="s">
        <v>155</v>
      </c>
      <c r="F118" s="180" t="s">
        <v>156</v>
      </c>
      <c r="G118" s="167"/>
      <c r="H118" s="167"/>
      <c r="I118" s="170"/>
      <c r="J118" s="181">
        <f>BK118</f>
        <v>0</v>
      </c>
      <c r="K118" s="167"/>
      <c r="L118" s="172"/>
      <c r="M118" s="173"/>
      <c r="N118" s="174"/>
      <c r="O118" s="174"/>
      <c r="P118" s="175">
        <f>SUM(P119:P132)</f>
        <v>0</v>
      </c>
      <c r="Q118" s="174"/>
      <c r="R118" s="175">
        <f>SUM(R119:R132)</f>
        <v>0.99576887999999997</v>
      </c>
      <c r="S118" s="174"/>
      <c r="T118" s="176">
        <f>SUM(T119:T132)</f>
        <v>0</v>
      </c>
      <c r="AR118" s="177" t="s">
        <v>79</v>
      </c>
      <c r="AT118" s="178" t="s">
        <v>71</v>
      </c>
      <c r="AU118" s="178" t="s">
        <v>79</v>
      </c>
      <c r="AY118" s="177" t="s">
        <v>154</v>
      </c>
      <c r="BK118" s="179">
        <f>SUM(BK119:BK132)</f>
        <v>0</v>
      </c>
    </row>
    <row r="119" spans="1:65" s="2" customFormat="1" ht="21.75" customHeight="1">
      <c r="A119" s="38"/>
      <c r="B119" s="39"/>
      <c r="C119" s="182" t="s">
        <v>79</v>
      </c>
      <c r="D119" s="182" t="s">
        <v>157</v>
      </c>
      <c r="E119" s="183" t="s">
        <v>158</v>
      </c>
      <c r="F119" s="184" t="s">
        <v>159</v>
      </c>
      <c r="G119" s="185" t="s">
        <v>160</v>
      </c>
      <c r="H119" s="186">
        <v>1.464</v>
      </c>
      <c r="I119" s="187"/>
      <c r="J119" s="188">
        <f>ROUND(I119*H119,2)</f>
        <v>0</v>
      </c>
      <c r="K119" s="184" t="s">
        <v>161</v>
      </c>
      <c r="L119" s="43"/>
      <c r="M119" s="189" t="s">
        <v>19</v>
      </c>
      <c r="N119" s="190" t="s">
        <v>43</v>
      </c>
      <c r="O119" s="68"/>
      <c r="P119" s="191">
        <f>O119*H119</f>
        <v>0</v>
      </c>
      <c r="Q119" s="191">
        <v>0.115</v>
      </c>
      <c r="R119" s="191">
        <f>Q119*H119</f>
        <v>0.16836000000000001</v>
      </c>
      <c r="S119" s="191">
        <v>0</v>
      </c>
      <c r="T119" s="19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93" t="s">
        <v>162</v>
      </c>
      <c r="AT119" s="193" t="s">
        <v>157</v>
      </c>
      <c r="AU119" s="193" t="s">
        <v>81</v>
      </c>
      <c r="AY119" s="21" t="s">
        <v>154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21" t="s">
        <v>79</v>
      </c>
      <c r="BK119" s="194">
        <f>ROUND(I119*H119,2)</f>
        <v>0</v>
      </c>
      <c r="BL119" s="21" t="s">
        <v>162</v>
      </c>
      <c r="BM119" s="193" t="s">
        <v>163</v>
      </c>
    </row>
    <row r="120" spans="1:65" s="2" customFormat="1" ht="11.25">
      <c r="A120" s="38"/>
      <c r="B120" s="39"/>
      <c r="C120" s="40"/>
      <c r="D120" s="195" t="s">
        <v>164</v>
      </c>
      <c r="E120" s="40"/>
      <c r="F120" s="196" t="s">
        <v>165</v>
      </c>
      <c r="G120" s="40"/>
      <c r="H120" s="40"/>
      <c r="I120" s="197"/>
      <c r="J120" s="40"/>
      <c r="K120" s="40"/>
      <c r="L120" s="43"/>
      <c r="M120" s="198"/>
      <c r="N120" s="199"/>
      <c r="O120" s="68"/>
      <c r="P120" s="68"/>
      <c r="Q120" s="68"/>
      <c r="R120" s="68"/>
      <c r="S120" s="68"/>
      <c r="T120" s="69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21" t="s">
        <v>164</v>
      </c>
      <c r="AU120" s="21" t="s">
        <v>81</v>
      </c>
    </row>
    <row r="121" spans="1:65" s="13" customFormat="1" ht="11.25">
      <c r="B121" s="200"/>
      <c r="C121" s="201"/>
      <c r="D121" s="202" t="s">
        <v>166</v>
      </c>
      <c r="E121" s="203" t="s">
        <v>19</v>
      </c>
      <c r="F121" s="204" t="s">
        <v>167</v>
      </c>
      <c r="G121" s="201"/>
      <c r="H121" s="205">
        <v>1.464</v>
      </c>
      <c r="I121" s="206"/>
      <c r="J121" s="201"/>
      <c r="K121" s="201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166</v>
      </c>
      <c r="AU121" s="211" t="s">
        <v>81</v>
      </c>
      <c r="AV121" s="13" t="s">
        <v>81</v>
      </c>
      <c r="AW121" s="13" t="s">
        <v>33</v>
      </c>
      <c r="AX121" s="13" t="s">
        <v>72</v>
      </c>
      <c r="AY121" s="211" t="s">
        <v>154</v>
      </c>
    </row>
    <row r="122" spans="1:65" s="14" customFormat="1" ht="11.25">
      <c r="B122" s="212"/>
      <c r="C122" s="213"/>
      <c r="D122" s="202" t="s">
        <v>166</v>
      </c>
      <c r="E122" s="214" t="s">
        <v>19</v>
      </c>
      <c r="F122" s="215" t="s">
        <v>168</v>
      </c>
      <c r="G122" s="213"/>
      <c r="H122" s="216">
        <v>1.464</v>
      </c>
      <c r="I122" s="217"/>
      <c r="J122" s="213"/>
      <c r="K122" s="213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166</v>
      </c>
      <c r="AU122" s="222" t="s">
        <v>81</v>
      </c>
      <c r="AV122" s="14" t="s">
        <v>169</v>
      </c>
      <c r="AW122" s="14" t="s">
        <v>33</v>
      </c>
      <c r="AX122" s="14" t="s">
        <v>79</v>
      </c>
      <c r="AY122" s="222" t="s">
        <v>154</v>
      </c>
    </row>
    <row r="123" spans="1:65" s="2" customFormat="1" ht="24.2" customHeight="1">
      <c r="A123" s="38"/>
      <c r="B123" s="39"/>
      <c r="C123" s="182" t="s">
        <v>81</v>
      </c>
      <c r="D123" s="182" t="s">
        <v>157</v>
      </c>
      <c r="E123" s="183" t="s">
        <v>170</v>
      </c>
      <c r="F123" s="184" t="s">
        <v>171</v>
      </c>
      <c r="G123" s="185" t="s">
        <v>160</v>
      </c>
      <c r="H123" s="186">
        <v>1.464</v>
      </c>
      <c r="I123" s="187"/>
      <c r="J123" s="188">
        <f>ROUND(I123*H123,2)</f>
        <v>0</v>
      </c>
      <c r="K123" s="184" t="s">
        <v>161</v>
      </c>
      <c r="L123" s="43"/>
      <c r="M123" s="189" t="s">
        <v>19</v>
      </c>
      <c r="N123" s="190" t="s">
        <v>43</v>
      </c>
      <c r="O123" s="68"/>
      <c r="P123" s="191">
        <f>O123*H123</f>
        <v>0</v>
      </c>
      <c r="Q123" s="191">
        <v>0.21084</v>
      </c>
      <c r="R123" s="191">
        <f>Q123*H123</f>
        <v>0.30866976000000002</v>
      </c>
      <c r="S123" s="191">
        <v>0</v>
      </c>
      <c r="T123" s="19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3" t="s">
        <v>162</v>
      </c>
      <c r="AT123" s="193" t="s">
        <v>157</v>
      </c>
      <c r="AU123" s="193" t="s">
        <v>81</v>
      </c>
      <c r="AY123" s="21" t="s">
        <v>154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1" t="s">
        <v>79</v>
      </c>
      <c r="BK123" s="194">
        <f>ROUND(I123*H123,2)</f>
        <v>0</v>
      </c>
      <c r="BL123" s="21" t="s">
        <v>162</v>
      </c>
      <c r="BM123" s="193" t="s">
        <v>172</v>
      </c>
    </row>
    <row r="124" spans="1:65" s="2" customFormat="1" ht="11.25">
      <c r="A124" s="38"/>
      <c r="B124" s="39"/>
      <c r="C124" s="40"/>
      <c r="D124" s="195" t="s">
        <v>164</v>
      </c>
      <c r="E124" s="40"/>
      <c r="F124" s="196" t="s">
        <v>173</v>
      </c>
      <c r="G124" s="40"/>
      <c r="H124" s="40"/>
      <c r="I124" s="197"/>
      <c r="J124" s="40"/>
      <c r="K124" s="40"/>
      <c r="L124" s="43"/>
      <c r="M124" s="198"/>
      <c r="N124" s="199"/>
      <c r="O124" s="68"/>
      <c r="P124" s="68"/>
      <c r="Q124" s="68"/>
      <c r="R124" s="68"/>
      <c r="S124" s="68"/>
      <c r="T124" s="69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21" t="s">
        <v>164</v>
      </c>
      <c r="AU124" s="21" t="s">
        <v>81</v>
      </c>
    </row>
    <row r="125" spans="1:65" s="13" customFormat="1" ht="11.25">
      <c r="B125" s="200"/>
      <c r="C125" s="201"/>
      <c r="D125" s="202" t="s">
        <v>166</v>
      </c>
      <c r="E125" s="203" t="s">
        <v>19</v>
      </c>
      <c r="F125" s="204" t="s">
        <v>167</v>
      </c>
      <c r="G125" s="201"/>
      <c r="H125" s="205">
        <v>1.464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166</v>
      </c>
      <c r="AU125" s="211" t="s">
        <v>81</v>
      </c>
      <c r="AV125" s="13" t="s">
        <v>81</v>
      </c>
      <c r="AW125" s="13" t="s">
        <v>33</v>
      </c>
      <c r="AX125" s="13" t="s">
        <v>72</v>
      </c>
      <c r="AY125" s="211" t="s">
        <v>154</v>
      </c>
    </row>
    <row r="126" spans="1:65" s="14" customFormat="1" ht="11.25">
      <c r="B126" s="212"/>
      <c r="C126" s="213"/>
      <c r="D126" s="202" t="s">
        <v>166</v>
      </c>
      <c r="E126" s="214" t="s">
        <v>19</v>
      </c>
      <c r="F126" s="215" t="s">
        <v>168</v>
      </c>
      <c r="G126" s="213"/>
      <c r="H126" s="216">
        <v>1.464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166</v>
      </c>
      <c r="AU126" s="222" t="s">
        <v>81</v>
      </c>
      <c r="AV126" s="14" t="s">
        <v>169</v>
      </c>
      <c r="AW126" s="14" t="s">
        <v>33</v>
      </c>
      <c r="AX126" s="14" t="s">
        <v>79</v>
      </c>
      <c r="AY126" s="222" t="s">
        <v>154</v>
      </c>
    </row>
    <row r="127" spans="1:65" s="2" customFormat="1" ht="24.2" customHeight="1">
      <c r="A127" s="38"/>
      <c r="B127" s="39"/>
      <c r="C127" s="182" t="s">
        <v>169</v>
      </c>
      <c r="D127" s="182" t="s">
        <v>157</v>
      </c>
      <c r="E127" s="183" t="s">
        <v>174</v>
      </c>
      <c r="F127" s="184" t="s">
        <v>175</v>
      </c>
      <c r="G127" s="185" t="s">
        <v>160</v>
      </c>
      <c r="H127" s="186">
        <v>1.464</v>
      </c>
      <c r="I127" s="187"/>
      <c r="J127" s="188">
        <f>ROUND(I127*H127,2)</f>
        <v>0</v>
      </c>
      <c r="K127" s="184" t="s">
        <v>161</v>
      </c>
      <c r="L127" s="43"/>
      <c r="M127" s="189" t="s">
        <v>19</v>
      </c>
      <c r="N127" s="190" t="s">
        <v>43</v>
      </c>
      <c r="O127" s="68"/>
      <c r="P127" s="191">
        <f>O127*H127</f>
        <v>0</v>
      </c>
      <c r="Q127" s="191">
        <v>0.20745</v>
      </c>
      <c r="R127" s="191">
        <f>Q127*H127</f>
        <v>0.3037068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162</v>
      </c>
      <c r="AT127" s="193" t="s">
        <v>157</v>
      </c>
      <c r="AU127" s="193" t="s">
        <v>81</v>
      </c>
      <c r="AY127" s="21" t="s">
        <v>154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21" t="s">
        <v>79</v>
      </c>
      <c r="BK127" s="194">
        <f>ROUND(I127*H127,2)</f>
        <v>0</v>
      </c>
      <c r="BL127" s="21" t="s">
        <v>162</v>
      </c>
      <c r="BM127" s="193" t="s">
        <v>176</v>
      </c>
    </row>
    <row r="128" spans="1:65" s="2" customFormat="1" ht="11.25">
      <c r="A128" s="38"/>
      <c r="B128" s="39"/>
      <c r="C128" s="40"/>
      <c r="D128" s="195" t="s">
        <v>164</v>
      </c>
      <c r="E128" s="40"/>
      <c r="F128" s="196" t="s">
        <v>177</v>
      </c>
      <c r="G128" s="40"/>
      <c r="H128" s="40"/>
      <c r="I128" s="197"/>
      <c r="J128" s="40"/>
      <c r="K128" s="40"/>
      <c r="L128" s="43"/>
      <c r="M128" s="198"/>
      <c r="N128" s="199"/>
      <c r="O128" s="68"/>
      <c r="P128" s="68"/>
      <c r="Q128" s="68"/>
      <c r="R128" s="68"/>
      <c r="S128" s="68"/>
      <c r="T128" s="69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21" t="s">
        <v>164</v>
      </c>
      <c r="AU128" s="21" t="s">
        <v>81</v>
      </c>
    </row>
    <row r="129" spans="1:65" s="13" customFormat="1" ht="11.25">
      <c r="B129" s="200"/>
      <c r="C129" s="201"/>
      <c r="D129" s="202" t="s">
        <v>166</v>
      </c>
      <c r="E129" s="203" t="s">
        <v>19</v>
      </c>
      <c r="F129" s="204" t="s">
        <v>167</v>
      </c>
      <c r="G129" s="201"/>
      <c r="H129" s="205">
        <v>1.464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166</v>
      </c>
      <c r="AU129" s="211" t="s">
        <v>81</v>
      </c>
      <c r="AV129" s="13" t="s">
        <v>81</v>
      </c>
      <c r="AW129" s="13" t="s">
        <v>33</v>
      </c>
      <c r="AX129" s="13" t="s">
        <v>72</v>
      </c>
      <c r="AY129" s="211" t="s">
        <v>154</v>
      </c>
    </row>
    <row r="130" spans="1:65" s="14" customFormat="1" ht="11.25">
      <c r="B130" s="212"/>
      <c r="C130" s="213"/>
      <c r="D130" s="202" t="s">
        <v>166</v>
      </c>
      <c r="E130" s="214" t="s">
        <v>19</v>
      </c>
      <c r="F130" s="215" t="s">
        <v>168</v>
      </c>
      <c r="G130" s="213"/>
      <c r="H130" s="216">
        <v>1.464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166</v>
      </c>
      <c r="AU130" s="222" t="s">
        <v>81</v>
      </c>
      <c r="AV130" s="14" t="s">
        <v>169</v>
      </c>
      <c r="AW130" s="14" t="s">
        <v>33</v>
      </c>
      <c r="AX130" s="14" t="s">
        <v>79</v>
      </c>
      <c r="AY130" s="222" t="s">
        <v>154</v>
      </c>
    </row>
    <row r="131" spans="1:65" s="2" customFormat="1" ht="24.2" customHeight="1">
      <c r="A131" s="38"/>
      <c r="B131" s="39"/>
      <c r="C131" s="182" t="s">
        <v>162</v>
      </c>
      <c r="D131" s="182" t="s">
        <v>157</v>
      </c>
      <c r="E131" s="183" t="s">
        <v>178</v>
      </c>
      <c r="F131" s="184" t="s">
        <v>179</v>
      </c>
      <c r="G131" s="185" t="s">
        <v>160</v>
      </c>
      <c r="H131" s="186">
        <v>1.464</v>
      </c>
      <c r="I131" s="187"/>
      <c r="J131" s="188">
        <f>ROUND(I131*H131,2)</f>
        <v>0</v>
      </c>
      <c r="K131" s="184" t="s">
        <v>161</v>
      </c>
      <c r="L131" s="43"/>
      <c r="M131" s="189" t="s">
        <v>19</v>
      </c>
      <c r="N131" s="190" t="s">
        <v>43</v>
      </c>
      <c r="O131" s="68"/>
      <c r="P131" s="191">
        <f>O131*H131</f>
        <v>0</v>
      </c>
      <c r="Q131" s="191">
        <v>0.14688000000000001</v>
      </c>
      <c r="R131" s="191">
        <f>Q131*H131</f>
        <v>0.21503232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162</v>
      </c>
      <c r="AT131" s="193" t="s">
        <v>157</v>
      </c>
      <c r="AU131" s="193" t="s">
        <v>81</v>
      </c>
      <c r="AY131" s="21" t="s">
        <v>154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21" t="s">
        <v>79</v>
      </c>
      <c r="BK131" s="194">
        <f>ROUND(I131*H131,2)</f>
        <v>0</v>
      </c>
      <c r="BL131" s="21" t="s">
        <v>162</v>
      </c>
      <c r="BM131" s="193" t="s">
        <v>180</v>
      </c>
    </row>
    <row r="132" spans="1:65" s="2" customFormat="1" ht="11.25">
      <c r="A132" s="38"/>
      <c r="B132" s="39"/>
      <c r="C132" s="40"/>
      <c r="D132" s="195" t="s">
        <v>164</v>
      </c>
      <c r="E132" s="40"/>
      <c r="F132" s="196" t="s">
        <v>181</v>
      </c>
      <c r="G132" s="40"/>
      <c r="H132" s="40"/>
      <c r="I132" s="197"/>
      <c r="J132" s="40"/>
      <c r="K132" s="40"/>
      <c r="L132" s="43"/>
      <c r="M132" s="198"/>
      <c r="N132" s="199"/>
      <c r="O132" s="68"/>
      <c r="P132" s="68"/>
      <c r="Q132" s="68"/>
      <c r="R132" s="68"/>
      <c r="S132" s="68"/>
      <c r="T132" s="69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21" t="s">
        <v>164</v>
      </c>
      <c r="AU132" s="21" t="s">
        <v>81</v>
      </c>
    </row>
    <row r="133" spans="1:65" s="12" customFormat="1" ht="22.9" customHeight="1">
      <c r="B133" s="166"/>
      <c r="C133" s="167"/>
      <c r="D133" s="168" t="s">
        <v>71</v>
      </c>
      <c r="E133" s="180" t="s">
        <v>182</v>
      </c>
      <c r="F133" s="180" t="s">
        <v>183</v>
      </c>
      <c r="G133" s="167"/>
      <c r="H133" s="167"/>
      <c r="I133" s="170"/>
      <c r="J133" s="181">
        <f>BK133</f>
        <v>0</v>
      </c>
      <c r="K133" s="167"/>
      <c r="L133" s="172"/>
      <c r="M133" s="173"/>
      <c r="N133" s="174"/>
      <c r="O133" s="174"/>
      <c r="P133" s="175">
        <f>P134+P180+P412+P437</f>
        <v>0</v>
      </c>
      <c r="Q133" s="174"/>
      <c r="R133" s="175">
        <f>R134+R180+R412+R437</f>
        <v>21.11960285</v>
      </c>
      <c r="S133" s="174"/>
      <c r="T133" s="176">
        <f>T134+T180+T412+T437</f>
        <v>1.04327E-3</v>
      </c>
      <c r="AR133" s="177" t="s">
        <v>79</v>
      </c>
      <c r="AT133" s="178" t="s">
        <v>71</v>
      </c>
      <c r="AU133" s="178" t="s">
        <v>79</v>
      </c>
      <c r="AY133" s="177" t="s">
        <v>154</v>
      </c>
      <c r="BK133" s="179">
        <f>BK134+BK180+BK412+BK437</f>
        <v>0</v>
      </c>
    </row>
    <row r="134" spans="1:65" s="12" customFormat="1" ht="20.85" customHeight="1">
      <c r="B134" s="166"/>
      <c r="C134" s="167"/>
      <c r="D134" s="168" t="s">
        <v>71</v>
      </c>
      <c r="E134" s="180" t="s">
        <v>184</v>
      </c>
      <c r="F134" s="180" t="s">
        <v>185</v>
      </c>
      <c r="G134" s="167"/>
      <c r="H134" s="167"/>
      <c r="I134" s="170"/>
      <c r="J134" s="181">
        <f>BK134</f>
        <v>0</v>
      </c>
      <c r="K134" s="167"/>
      <c r="L134" s="172"/>
      <c r="M134" s="173"/>
      <c r="N134" s="174"/>
      <c r="O134" s="174"/>
      <c r="P134" s="175">
        <f>SUM(P135:P179)</f>
        <v>0</v>
      </c>
      <c r="Q134" s="174"/>
      <c r="R134" s="175">
        <f>SUM(R135:R179)</f>
        <v>2.8666922400000003</v>
      </c>
      <c r="S134" s="174"/>
      <c r="T134" s="176">
        <f>SUM(T135:T179)</f>
        <v>0</v>
      </c>
      <c r="AR134" s="177" t="s">
        <v>79</v>
      </c>
      <c r="AT134" s="178" t="s">
        <v>71</v>
      </c>
      <c r="AU134" s="178" t="s">
        <v>81</v>
      </c>
      <c r="AY134" s="177" t="s">
        <v>154</v>
      </c>
      <c r="BK134" s="179">
        <f>SUM(BK135:BK179)</f>
        <v>0</v>
      </c>
    </row>
    <row r="135" spans="1:65" s="2" customFormat="1" ht="37.9" customHeight="1">
      <c r="A135" s="38"/>
      <c r="B135" s="39"/>
      <c r="C135" s="182" t="s">
        <v>186</v>
      </c>
      <c r="D135" s="182" t="s">
        <v>157</v>
      </c>
      <c r="E135" s="183" t="s">
        <v>187</v>
      </c>
      <c r="F135" s="184" t="s">
        <v>188</v>
      </c>
      <c r="G135" s="185" t="s">
        <v>160</v>
      </c>
      <c r="H135" s="186">
        <v>38.023000000000003</v>
      </c>
      <c r="I135" s="187"/>
      <c r="J135" s="188">
        <f>ROUND(I135*H135,2)</f>
        <v>0</v>
      </c>
      <c r="K135" s="184" t="s">
        <v>161</v>
      </c>
      <c r="L135" s="43"/>
      <c r="M135" s="189" t="s">
        <v>19</v>
      </c>
      <c r="N135" s="190" t="s">
        <v>43</v>
      </c>
      <c r="O135" s="68"/>
      <c r="P135" s="191">
        <f>O135*H135</f>
        <v>0</v>
      </c>
      <c r="Q135" s="191">
        <v>8.6E-3</v>
      </c>
      <c r="R135" s="191">
        <f>Q135*H135</f>
        <v>0.32699780000000001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162</v>
      </c>
      <c r="AT135" s="193" t="s">
        <v>157</v>
      </c>
      <c r="AU135" s="193" t="s">
        <v>169</v>
      </c>
      <c r="AY135" s="21" t="s">
        <v>154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1" t="s">
        <v>79</v>
      </c>
      <c r="BK135" s="194">
        <f>ROUND(I135*H135,2)</f>
        <v>0</v>
      </c>
      <c r="BL135" s="21" t="s">
        <v>162</v>
      </c>
      <c r="BM135" s="193" t="s">
        <v>189</v>
      </c>
    </row>
    <row r="136" spans="1:65" s="2" customFormat="1" ht="11.25">
      <c r="A136" s="38"/>
      <c r="B136" s="39"/>
      <c r="C136" s="40"/>
      <c r="D136" s="195" t="s">
        <v>164</v>
      </c>
      <c r="E136" s="40"/>
      <c r="F136" s="196" t="s">
        <v>190</v>
      </c>
      <c r="G136" s="40"/>
      <c r="H136" s="40"/>
      <c r="I136" s="197"/>
      <c r="J136" s="40"/>
      <c r="K136" s="40"/>
      <c r="L136" s="43"/>
      <c r="M136" s="198"/>
      <c r="N136" s="199"/>
      <c r="O136" s="68"/>
      <c r="P136" s="68"/>
      <c r="Q136" s="68"/>
      <c r="R136" s="68"/>
      <c r="S136" s="68"/>
      <c r="T136" s="69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21" t="s">
        <v>164</v>
      </c>
      <c r="AU136" s="21" t="s">
        <v>169</v>
      </c>
    </row>
    <row r="137" spans="1:65" s="13" customFormat="1" ht="11.25">
      <c r="B137" s="200"/>
      <c r="C137" s="201"/>
      <c r="D137" s="202" t="s">
        <v>166</v>
      </c>
      <c r="E137" s="203" t="s">
        <v>19</v>
      </c>
      <c r="F137" s="204" t="s">
        <v>191</v>
      </c>
      <c r="G137" s="201"/>
      <c r="H137" s="205">
        <v>38.023000000000003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166</v>
      </c>
      <c r="AU137" s="211" t="s">
        <v>169</v>
      </c>
      <c r="AV137" s="13" t="s">
        <v>81</v>
      </c>
      <c r="AW137" s="13" t="s">
        <v>33</v>
      </c>
      <c r="AX137" s="13" t="s">
        <v>72</v>
      </c>
      <c r="AY137" s="211" t="s">
        <v>154</v>
      </c>
    </row>
    <row r="138" spans="1:65" s="14" customFormat="1" ht="11.25">
      <c r="B138" s="212"/>
      <c r="C138" s="213"/>
      <c r="D138" s="202" t="s">
        <v>166</v>
      </c>
      <c r="E138" s="214" t="s">
        <v>19</v>
      </c>
      <c r="F138" s="215" t="s">
        <v>168</v>
      </c>
      <c r="G138" s="213"/>
      <c r="H138" s="216">
        <v>38.023000000000003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166</v>
      </c>
      <c r="AU138" s="222" t="s">
        <v>169</v>
      </c>
      <c r="AV138" s="14" t="s">
        <v>169</v>
      </c>
      <c r="AW138" s="14" t="s">
        <v>33</v>
      </c>
      <c r="AX138" s="14" t="s">
        <v>79</v>
      </c>
      <c r="AY138" s="222" t="s">
        <v>154</v>
      </c>
    </row>
    <row r="139" spans="1:65" s="2" customFormat="1" ht="37.9" customHeight="1">
      <c r="A139" s="38"/>
      <c r="B139" s="39"/>
      <c r="C139" s="223" t="s">
        <v>182</v>
      </c>
      <c r="D139" s="223" t="s">
        <v>192</v>
      </c>
      <c r="E139" s="224" t="s">
        <v>193</v>
      </c>
      <c r="F139" s="225" t="s">
        <v>194</v>
      </c>
      <c r="G139" s="226" t="s">
        <v>160</v>
      </c>
      <c r="H139" s="227">
        <v>39.923999999999999</v>
      </c>
      <c r="I139" s="228"/>
      <c r="J139" s="229">
        <f>ROUND(I139*H139,2)</f>
        <v>0</v>
      </c>
      <c r="K139" s="225" t="s">
        <v>161</v>
      </c>
      <c r="L139" s="230"/>
      <c r="M139" s="231" t="s">
        <v>19</v>
      </c>
      <c r="N139" s="232" t="s">
        <v>43</v>
      </c>
      <c r="O139" s="68"/>
      <c r="P139" s="191">
        <f>O139*H139</f>
        <v>0</v>
      </c>
      <c r="Q139" s="191">
        <v>1.4E-3</v>
      </c>
      <c r="R139" s="191">
        <f>Q139*H139</f>
        <v>5.5893600000000002E-2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195</v>
      </c>
      <c r="AT139" s="193" t="s">
        <v>192</v>
      </c>
      <c r="AU139" s="193" t="s">
        <v>169</v>
      </c>
      <c r="AY139" s="21" t="s">
        <v>154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21" t="s">
        <v>79</v>
      </c>
      <c r="BK139" s="194">
        <f>ROUND(I139*H139,2)</f>
        <v>0</v>
      </c>
      <c r="BL139" s="21" t="s">
        <v>162</v>
      </c>
      <c r="BM139" s="193" t="s">
        <v>196</v>
      </c>
    </row>
    <row r="140" spans="1:65" s="13" customFormat="1" ht="11.25">
      <c r="B140" s="200"/>
      <c r="C140" s="201"/>
      <c r="D140" s="202" t="s">
        <v>166</v>
      </c>
      <c r="E140" s="201"/>
      <c r="F140" s="204" t="s">
        <v>197</v>
      </c>
      <c r="G140" s="201"/>
      <c r="H140" s="205">
        <v>39.923999999999999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166</v>
      </c>
      <c r="AU140" s="211" t="s">
        <v>169</v>
      </c>
      <c r="AV140" s="13" t="s">
        <v>81</v>
      </c>
      <c r="AW140" s="13" t="s">
        <v>4</v>
      </c>
      <c r="AX140" s="13" t="s">
        <v>79</v>
      </c>
      <c r="AY140" s="211" t="s">
        <v>154</v>
      </c>
    </row>
    <row r="141" spans="1:65" s="2" customFormat="1" ht="24.2" customHeight="1">
      <c r="A141" s="38"/>
      <c r="B141" s="39"/>
      <c r="C141" s="182" t="s">
        <v>198</v>
      </c>
      <c r="D141" s="182" t="s">
        <v>157</v>
      </c>
      <c r="E141" s="183" t="s">
        <v>199</v>
      </c>
      <c r="F141" s="184" t="s">
        <v>200</v>
      </c>
      <c r="G141" s="185" t="s">
        <v>160</v>
      </c>
      <c r="H141" s="186">
        <v>38.023000000000003</v>
      </c>
      <c r="I141" s="187"/>
      <c r="J141" s="188">
        <f>ROUND(I141*H141,2)</f>
        <v>0</v>
      </c>
      <c r="K141" s="184" t="s">
        <v>161</v>
      </c>
      <c r="L141" s="43"/>
      <c r="M141" s="189" t="s">
        <v>19</v>
      </c>
      <c r="N141" s="190" t="s">
        <v>43</v>
      </c>
      <c r="O141" s="68"/>
      <c r="P141" s="191">
        <f>O141*H141</f>
        <v>0</v>
      </c>
      <c r="Q141" s="191">
        <v>2.8500000000000001E-3</v>
      </c>
      <c r="R141" s="191">
        <f>Q141*H141</f>
        <v>0.10836555000000002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162</v>
      </c>
      <c r="AT141" s="193" t="s">
        <v>157</v>
      </c>
      <c r="AU141" s="193" t="s">
        <v>169</v>
      </c>
      <c r="AY141" s="21" t="s">
        <v>154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1" t="s">
        <v>79</v>
      </c>
      <c r="BK141" s="194">
        <f>ROUND(I141*H141,2)</f>
        <v>0</v>
      </c>
      <c r="BL141" s="21" t="s">
        <v>162</v>
      </c>
      <c r="BM141" s="193" t="s">
        <v>201</v>
      </c>
    </row>
    <row r="142" spans="1:65" s="2" customFormat="1" ht="11.25">
      <c r="A142" s="38"/>
      <c r="B142" s="39"/>
      <c r="C142" s="40"/>
      <c r="D142" s="195" t="s">
        <v>164</v>
      </c>
      <c r="E142" s="40"/>
      <c r="F142" s="196" t="s">
        <v>202</v>
      </c>
      <c r="G142" s="40"/>
      <c r="H142" s="40"/>
      <c r="I142" s="197"/>
      <c r="J142" s="40"/>
      <c r="K142" s="40"/>
      <c r="L142" s="43"/>
      <c r="M142" s="198"/>
      <c r="N142" s="199"/>
      <c r="O142" s="68"/>
      <c r="P142" s="68"/>
      <c r="Q142" s="68"/>
      <c r="R142" s="68"/>
      <c r="S142" s="68"/>
      <c r="T142" s="69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21" t="s">
        <v>164</v>
      </c>
      <c r="AU142" s="21" t="s">
        <v>169</v>
      </c>
    </row>
    <row r="143" spans="1:65" s="13" customFormat="1" ht="11.25">
      <c r="B143" s="200"/>
      <c r="C143" s="201"/>
      <c r="D143" s="202" t="s">
        <v>166</v>
      </c>
      <c r="E143" s="203" t="s">
        <v>19</v>
      </c>
      <c r="F143" s="204" t="s">
        <v>191</v>
      </c>
      <c r="G143" s="201"/>
      <c r="H143" s="205">
        <v>38.023000000000003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166</v>
      </c>
      <c r="AU143" s="211" t="s">
        <v>169</v>
      </c>
      <c r="AV143" s="13" t="s">
        <v>81</v>
      </c>
      <c r="AW143" s="13" t="s">
        <v>33</v>
      </c>
      <c r="AX143" s="13" t="s">
        <v>72</v>
      </c>
      <c r="AY143" s="211" t="s">
        <v>154</v>
      </c>
    </row>
    <row r="144" spans="1:65" s="14" customFormat="1" ht="11.25">
      <c r="B144" s="212"/>
      <c r="C144" s="213"/>
      <c r="D144" s="202" t="s">
        <v>166</v>
      </c>
      <c r="E144" s="214" t="s">
        <v>19</v>
      </c>
      <c r="F144" s="215" t="s">
        <v>168</v>
      </c>
      <c r="G144" s="213"/>
      <c r="H144" s="216">
        <v>38.023000000000003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166</v>
      </c>
      <c r="AU144" s="222" t="s">
        <v>169</v>
      </c>
      <c r="AV144" s="14" t="s">
        <v>169</v>
      </c>
      <c r="AW144" s="14" t="s">
        <v>33</v>
      </c>
      <c r="AX144" s="14" t="s">
        <v>79</v>
      </c>
      <c r="AY144" s="222" t="s">
        <v>154</v>
      </c>
    </row>
    <row r="145" spans="1:65" s="2" customFormat="1" ht="16.5" customHeight="1">
      <c r="A145" s="38"/>
      <c r="B145" s="39"/>
      <c r="C145" s="182" t="s">
        <v>195</v>
      </c>
      <c r="D145" s="182" t="s">
        <v>157</v>
      </c>
      <c r="E145" s="183" t="s">
        <v>203</v>
      </c>
      <c r="F145" s="184" t="s">
        <v>204</v>
      </c>
      <c r="G145" s="185" t="s">
        <v>160</v>
      </c>
      <c r="H145" s="186">
        <v>38.023000000000003</v>
      </c>
      <c r="I145" s="187"/>
      <c r="J145" s="188">
        <f>ROUND(I145*H145,2)</f>
        <v>0</v>
      </c>
      <c r="K145" s="184" t="s">
        <v>161</v>
      </c>
      <c r="L145" s="43"/>
      <c r="M145" s="189" t="s">
        <v>19</v>
      </c>
      <c r="N145" s="190" t="s">
        <v>43</v>
      </c>
      <c r="O145" s="68"/>
      <c r="P145" s="191">
        <f>O145*H145</f>
        <v>0</v>
      </c>
      <c r="Q145" s="191">
        <v>1.3999999999999999E-4</v>
      </c>
      <c r="R145" s="191">
        <f>Q145*H145</f>
        <v>5.32322E-3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162</v>
      </c>
      <c r="AT145" s="193" t="s">
        <v>157</v>
      </c>
      <c r="AU145" s="193" t="s">
        <v>169</v>
      </c>
      <c r="AY145" s="21" t="s">
        <v>154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1" t="s">
        <v>79</v>
      </c>
      <c r="BK145" s="194">
        <f>ROUND(I145*H145,2)</f>
        <v>0</v>
      </c>
      <c r="BL145" s="21" t="s">
        <v>162</v>
      </c>
      <c r="BM145" s="193" t="s">
        <v>205</v>
      </c>
    </row>
    <row r="146" spans="1:65" s="2" customFormat="1" ht="11.25">
      <c r="A146" s="38"/>
      <c r="B146" s="39"/>
      <c r="C146" s="40"/>
      <c r="D146" s="195" t="s">
        <v>164</v>
      </c>
      <c r="E146" s="40"/>
      <c r="F146" s="196" t="s">
        <v>206</v>
      </c>
      <c r="G146" s="40"/>
      <c r="H146" s="40"/>
      <c r="I146" s="197"/>
      <c r="J146" s="40"/>
      <c r="K146" s="40"/>
      <c r="L146" s="43"/>
      <c r="M146" s="198"/>
      <c r="N146" s="199"/>
      <c r="O146" s="68"/>
      <c r="P146" s="68"/>
      <c r="Q146" s="68"/>
      <c r="R146" s="68"/>
      <c r="S146" s="68"/>
      <c r="T146" s="69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21" t="s">
        <v>164</v>
      </c>
      <c r="AU146" s="21" t="s">
        <v>169</v>
      </c>
    </row>
    <row r="147" spans="1:65" s="2" customFormat="1" ht="37.9" customHeight="1">
      <c r="A147" s="38"/>
      <c r="B147" s="39"/>
      <c r="C147" s="182" t="s">
        <v>207</v>
      </c>
      <c r="D147" s="182" t="s">
        <v>157</v>
      </c>
      <c r="E147" s="183" t="s">
        <v>208</v>
      </c>
      <c r="F147" s="184" t="s">
        <v>209</v>
      </c>
      <c r="G147" s="185" t="s">
        <v>160</v>
      </c>
      <c r="H147" s="186">
        <v>40.009</v>
      </c>
      <c r="I147" s="187"/>
      <c r="J147" s="188">
        <f>ROUND(I147*H147,2)</f>
        <v>0</v>
      </c>
      <c r="K147" s="184" t="s">
        <v>161</v>
      </c>
      <c r="L147" s="43"/>
      <c r="M147" s="189" t="s">
        <v>19</v>
      </c>
      <c r="N147" s="190" t="s">
        <v>43</v>
      </c>
      <c r="O147" s="68"/>
      <c r="P147" s="191">
        <f>O147*H147</f>
        <v>0</v>
      </c>
      <c r="Q147" s="191">
        <v>8.5199999999999998E-3</v>
      </c>
      <c r="R147" s="191">
        <f>Q147*H147</f>
        <v>0.34087667999999999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162</v>
      </c>
      <c r="AT147" s="193" t="s">
        <v>157</v>
      </c>
      <c r="AU147" s="193" t="s">
        <v>169</v>
      </c>
      <c r="AY147" s="21" t="s">
        <v>154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1" t="s">
        <v>79</v>
      </c>
      <c r="BK147" s="194">
        <f>ROUND(I147*H147,2)</f>
        <v>0</v>
      </c>
      <c r="BL147" s="21" t="s">
        <v>162</v>
      </c>
      <c r="BM147" s="193" t="s">
        <v>210</v>
      </c>
    </row>
    <row r="148" spans="1:65" s="2" customFormat="1" ht="11.25">
      <c r="A148" s="38"/>
      <c r="B148" s="39"/>
      <c r="C148" s="40"/>
      <c r="D148" s="195" t="s">
        <v>164</v>
      </c>
      <c r="E148" s="40"/>
      <c r="F148" s="196" t="s">
        <v>211</v>
      </c>
      <c r="G148" s="40"/>
      <c r="H148" s="40"/>
      <c r="I148" s="197"/>
      <c r="J148" s="40"/>
      <c r="K148" s="40"/>
      <c r="L148" s="43"/>
      <c r="M148" s="198"/>
      <c r="N148" s="199"/>
      <c r="O148" s="68"/>
      <c r="P148" s="68"/>
      <c r="Q148" s="68"/>
      <c r="R148" s="68"/>
      <c r="S148" s="68"/>
      <c r="T148" s="69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21" t="s">
        <v>164</v>
      </c>
      <c r="AU148" s="21" t="s">
        <v>169</v>
      </c>
    </row>
    <row r="149" spans="1:65" s="13" customFormat="1" ht="11.25">
      <c r="B149" s="200"/>
      <c r="C149" s="201"/>
      <c r="D149" s="202" t="s">
        <v>166</v>
      </c>
      <c r="E149" s="203" t="s">
        <v>19</v>
      </c>
      <c r="F149" s="204" t="s">
        <v>212</v>
      </c>
      <c r="G149" s="201"/>
      <c r="H149" s="205">
        <v>40.009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166</v>
      </c>
      <c r="AU149" s="211" t="s">
        <v>169</v>
      </c>
      <c r="AV149" s="13" t="s">
        <v>81</v>
      </c>
      <c r="AW149" s="13" t="s">
        <v>33</v>
      </c>
      <c r="AX149" s="13" t="s">
        <v>72</v>
      </c>
      <c r="AY149" s="211" t="s">
        <v>154</v>
      </c>
    </row>
    <row r="150" spans="1:65" s="14" customFormat="1" ht="11.25">
      <c r="B150" s="212"/>
      <c r="C150" s="213"/>
      <c r="D150" s="202" t="s">
        <v>166</v>
      </c>
      <c r="E150" s="214" t="s">
        <v>19</v>
      </c>
      <c r="F150" s="215" t="s">
        <v>168</v>
      </c>
      <c r="G150" s="213"/>
      <c r="H150" s="216">
        <v>40.009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166</v>
      </c>
      <c r="AU150" s="222" t="s">
        <v>169</v>
      </c>
      <c r="AV150" s="14" t="s">
        <v>169</v>
      </c>
      <c r="AW150" s="14" t="s">
        <v>33</v>
      </c>
      <c r="AX150" s="14" t="s">
        <v>79</v>
      </c>
      <c r="AY150" s="222" t="s">
        <v>154</v>
      </c>
    </row>
    <row r="151" spans="1:65" s="2" customFormat="1" ht="37.9" customHeight="1">
      <c r="A151" s="38"/>
      <c r="B151" s="39"/>
      <c r="C151" s="223" t="s">
        <v>213</v>
      </c>
      <c r="D151" s="223" t="s">
        <v>192</v>
      </c>
      <c r="E151" s="224" t="s">
        <v>193</v>
      </c>
      <c r="F151" s="225" t="s">
        <v>194</v>
      </c>
      <c r="G151" s="226" t="s">
        <v>160</v>
      </c>
      <c r="H151" s="227">
        <v>42.009</v>
      </c>
      <c r="I151" s="228"/>
      <c r="J151" s="229">
        <f>ROUND(I151*H151,2)</f>
        <v>0</v>
      </c>
      <c r="K151" s="225" t="s">
        <v>161</v>
      </c>
      <c r="L151" s="230"/>
      <c r="M151" s="231" t="s">
        <v>19</v>
      </c>
      <c r="N151" s="232" t="s">
        <v>43</v>
      </c>
      <c r="O151" s="68"/>
      <c r="P151" s="191">
        <f>O151*H151</f>
        <v>0</v>
      </c>
      <c r="Q151" s="191">
        <v>1.4E-3</v>
      </c>
      <c r="R151" s="191">
        <f>Q151*H151</f>
        <v>5.88126E-2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195</v>
      </c>
      <c r="AT151" s="193" t="s">
        <v>192</v>
      </c>
      <c r="AU151" s="193" t="s">
        <v>169</v>
      </c>
      <c r="AY151" s="21" t="s">
        <v>154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1" t="s">
        <v>79</v>
      </c>
      <c r="BK151" s="194">
        <f>ROUND(I151*H151,2)</f>
        <v>0</v>
      </c>
      <c r="BL151" s="21" t="s">
        <v>162</v>
      </c>
      <c r="BM151" s="193" t="s">
        <v>214</v>
      </c>
    </row>
    <row r="152" spans="1:65" s="13" customFormat="1" ht="11.25">
      <c r="B152" s="200"/>
      <c r="C152" s="201"/>
      <c r="D152" s="202" t="s">
        <v>166</v>
      </c>
      <c r="E152" s="201"/>
      <c r="F152" s="204" t="s">
        <v>215</v>
      </c>
      <c r="G152" s="201"/>
      <c r="H152" s="205">
        <v>42.009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166</v>
      </c>
      <c r="AU152" s="211" t="s">
        <v>169</v>
      </c>
      <c r="AV152" s="13" t="s">
        <v>81</v>
      </c>
      <c r="AW152" s="13" t="s">
        <v>4</v>
      </c>
      <c r="AX152" s="13" t="s">
        <v>79</v>
      </c>
      <c r="AY152" s="211" t="s">
        <v>154</v>
      </c>
    </row>
    <row r="153" spans="1:65" s="2" customFormat="1" ht="24.2" customHeight="1">
      <c r="A153" s="38"/>
      <c r="B153" s="39"/>
      <c r="C153" s="182" t="s">
        <v>216</v>
      </c>
      <c r="D153" s="182" t="s">
        <v>157</v>
      </c>
      <c r="E153" s="183" t="s">
        <v>217</v>
      </c>
      <c r="F153" s="184" t="s">
        <v>218</v>
      </c>
      <c r="G153" s="185" t="s">
        <v>160</v>
      </c>
      <c r="H153" s="186">
        <v>40.009</v>
      </c>
      <c r="I153" s="187"/>
      <c r="J153" s="188">
        <f>ROUND(I153*H153,2)</f>
        <v>0</v>
      </c>
      <c r="K153" s="184" t="s">
        <v>161</v>
      </c>
      <c r="L153" s="43"/>
      <c r="M153" s="189" t="s">
        <v>19</v>
      </c>
      <c r="N153" s="190" t="s">
        <v>43</v>
      </c>
      <c r="O153" s="68"/>
      <c r="P153" s="191">
        <f>O153*H153</f>
        <v>0</v>
      </c>
      <c r="Q153" s="191">
        <v>2.8500000000000001E-3</v>
      </c>
      <c r="R153" s="191">
        <f>Q153*H153</f>
        <v>0.11402565000000001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162</v>
      </c>
      <c r="AT153" s="193" t="s">
        <v>157</v>
      </c>
      <c r="AU153" s="193" t="s">
        <v>169</v>
      </c>
      <c r="AY153" s="21" t="s">
        <v>154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1" t="s">
        <v>79</v>
      </c>
      <c r="BK153" s="194">
        <f>ROUND(I153*H153,2)</f>
        <v>0</v>
      </c>
      <c r="BL153" s="21" t="s">
        <v>162</v>
      </c>
      <c r="BM153" s="193" t="s">
        <v>219</v>
      </c>
    </row>
    <row r="154" spans="1:65" s="2" customFormat="1" ht="11.25">
      <c r="A154" s="38"/>
      <c r="B154" s="39"/>
      <c r="C154" s="40"/>
      <c r="D154" s="195" t="s">
        <v>164</v>
      </c>
      <c r="E154" s="40"/>
      <c r="F154" s="196" t="s">
        <v>220</v>
      </c>
      <c r="G154" s="40"/>
      <c r="H154" s="40"/>
      <c r="I154" s="197"/>
      <c r="J154" s="40"/>
      <c r="K154" s="40"/>
      <c r="L154" s="43"/>
      <c r="M154" s="198"/>
      <c r="N154" s="199"/>
      <c r="O154" s="68"/>
      <c r="P154" s="68"/>
      <c r="Q154" s="68"/>
      <c r="R154" s="68"/>
      <c r="S154" s="68"/>
      <c r="T154" s="69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21" t="s">
        <v>164</v>
      </c>
      <c r="AU154" s="21" t="s">
        <v>169</v>
      </c>
    </row>
    <row r="155" spans="1:65" s="13" customFormat="1" ht="11.25">
      <c r="B155" s="200"/>
      <c r="C155" s="201"/>
      <c r="D155" s="202" t="s">
        <v>166</v>
      </c>
      <c r="E155" s="203" t="s">
        <v>19</v>
      </c>
      <c r="F155" s="204" t="s">
        <v>212</v>
      </c>
      <c r="G155" s="201"/>
      <c r="H155" s="205">
        <v>40.009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166</v>
      </c>
      <c r="AU155" s="211" t="s">
        <v>169</v>
      </c>
      <c r="AV155" s="13" t="s">
        <v>81</v>
      </c>
      <c r="AW155" s="13" t="s">
        <v>33</v>
      </c>
      <c r="AX155" s="13" t="s">
        <v>72</v>
      </c>
      <c r="AY155" s="211" t="s">
        <v>154</v>
      </c>
    </row>
    <row r="156" spans="1:65" s="14" customFormat="1" ht="11.25">
      <c r="B156" s="212"/>
      <c r="C156" s="213"/>
      <c r="D156" s="202" t="s">
        <v>166</v>
      </c>
      <c r="E156" s="214" t="s">
        <v>19</v>
      </c>
      <c r="F156" s="215" t="s">
        <v>168</v>
      </c>
      <c r="G156" s="213"/>
      <c r="H156" s="216">
        <v>40.009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166</v>
      </c>
      <c r="AU156" s="222" t="s">
        <v>169</v>
      </c>
      <c r="AV156" s="14" t="s">
        <v>169</v>
      </c>
      <c r="AW156" s="14" t="s">
        <v>33</v>
      </c>
      <c r="AX156" s="14" t="s">
        <v>79</v>
      </c>
      <c r="AY156" s="222" t="s">
        <v>154</v>
      </c>
    </row>
    <row r="157" spans="1:65" s="2" customFormat="1" ht="16.5" customHeight="1">
      <c r="A157" s="38"/>
      <c r="B157" s="39"/>
      <c r="C157" s="182" t="s">
        <v>8</v>
      </c>
      <c r="D157" s="182" t="s">
        <v>157</v>
      </c>
      <c r="E157" s="183" t="s">
        <v>221</v>
      </c>
      <c r="F157" s="184" t="s">
        <v>222</v>
      </c>
      <c r="G157" s="185" t="s">
        <v>160</v>
      </c>
      <c r="H157" s="186">
        <v>40.009</v>
      </c>
      <c r="I157" s="187"/>
      <c r="J157" s="188">
        <f>ROUND(I157*H157,2)</f>
        <v>0</v>
      </c>
      <c r="K157" s="184" t="s">
        <v>161</v>
      </c>
      <c r="L157" s="43"/>
      <c r="M157" s="189" t="s">
        <v>19</v>
      </c>
      <c r="N157" s="190" t="s">
        <v>43</v>
      </c>
      <c r="O157" s="68"/>
      <c r="P157" s="191">
        <f>O157*H157</f>
        <v>0</v>
      </c>
      <c r="Q157" s="191">
        <v>1.3999999999999999E-4</v>
      </c>
      <c r="R157" s="191">
        <f>Q157*H157</f>
        <v>5.6012599999999994E-3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162</v>
      </c>
      <c r="AT157" s="193" t="s">
        <v>157</v>
      </c>
      <c r="AU157" s="193" t="s">
        <v>169</v>
      </c>
      <c r="AY157" s="21" t="s">
        <v>154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1" t="s">
        <v>79</v>
      </c>
      <c r="BK157" s="194">
        <f>ROUND(I157*H157,2)</f>
        <v>0</v>
      </c>
      <c r="BL157" s="21" t="s">
        <v>162</v>
      </c>
      <c r="BM157" s="193" t="s">
        <v>223</v>
      </c>
    </row>
    <row r="158" spans="1:65" s="2" customFormat="1" ht="11.25">
      <c r="A158" s="38"/>
      <c r="B158" s="39"/>
      <c r="C158" s="40"/>
      <c r="D158" s="195" t="s">
        <v>164</v>
      </c>
      <c r="E158" s="40"/>
      <c r="F158" s="196" t="s">
        <v>224</v>
      </c>
      <c r="G158" s="40"/>
      <c r="H158" s="40"/>
      <c r="I158" s="197"/>
      <c r="J158" s="40"/>
      <c r="K158" s="40"/>
      <c r="L158" s="43"/>
      <c r="M158" s="198"/>
      <c r="N158" s="199"/>
      <c r="O158" s="68"/>
      <c r="P158" s="68"/>
      <c r="Q158" s="68"/>
      <c r="R158" s="68"/>
      <c r="S158" s="68"/>
      <c r="T158" s="69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21" t="s">
        <v>164</v>
      </c>
      <c r="AU158" s="21" t="s">
        <v>169</v>
      </c>
    </row>
    <row r="159" spans="1:65" s="2" customFormat="1" ht="16.5" customHeight="1">
      <c r="A159" s="38"/>
      <c r="B159" s="39"/>
      <c r="C159" s="182" t="s">
        <v>225</v>
      </c>
      <c r="D159" s="182" t="s">
        <v>157</v>
      </c>
      <c r="E159" s="183" t="s">
        <v>226</v>
      </c>
      <c r="F159" s="184" t="s">
        <v>227</v>
      </c>
      <c r="G159" s="185" t="s">
        <v>160</v>
      </c>
      <c r="H159" s="186">
        <v>42.716000000000001</v>
      </c>
      <c r="I159" s="187"/>
      <c r="J159" s="188">
        <f>ROUND(I159*H159,2)</f>
        <v>0</v>
      </c>
      <c r="K159" s="184" t="s">
        <v>161</v>
      </c>
      <c r="L159" s="43"/>
      <c r="M159" s="189" t="s">
        <v>19</v>
      </c>
      <c r="N159" s="190" t="s">
        <v>43</v>
      </c>
      <c r="O159" s="68"/>
      <c r="P159" s="191">
        <f>O159*H159</f>
        <v>0</v>
      </c>
      <c r="Q159" s="191">
        <v>3.4680000000000002E-2</v>
      </c>
      <c r="R159" s="191">
        <f>Q159*H159</f>
        <v>1.4813908800000002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162</v>
      </c>
      <c r="AT159" s="193" t="s">
        <v>157</v>
      </c>
      <c r="AU159" s="193" t="s">
        <v>169</v>
      </c>
      <c r="AY159" s="21" t="s">
        <v>154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1" t="s">
        <v>79</v>
      </c>
      <c r="BK159" s="194">
        <f>ROUND(I159*H159,2)</f>
        <v>0</v>
      </c>
      <c r="BL159" s="21" t="s">
        <v>162</v>
      </c>
      <c r="BM159" s="193" t="s">
        <v>228</v>
      </c>
    </row>
    <row r="160" spans="1:65" s="2" customFormat="1" ht="11.25">
      <c r="A160" s="38"/>
      <c r="B160" s="39"/>
      <c r="C160" s="40"/>
      <c r="D160" s="195" t="s">
        <v>164</v>
      </c>
      <c r="E160" s="40"/>
      <c r="F160" s="196" t="s">
        <v>229</v>
      </c>
      <c r="G160" s="40"/>
      <c r="H160" s="40"/>
      <c r="I160" s="197"/>
      <c r="J160" s="40"/>
      <c r="K160" s="40"/>
      <c r="L160" s="43"/>
      <c r="M160" s="198"/>
      <c r="N160" s="199"/>
      <c r="O160" s="68"/>
      <c r="P160" s="68"/>
      <c r="Q160" s="68"/>
      <c r="R160" s="68"/>
      <c r="S160" s="68"/>
      <c r="T160" s="69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21" t="s">
        <v>164</v>
      </c>
      <c r="AU160" s="21" t="s">
        <v>169</v>
      </c>
    </row>
    <row r="161" spans="1:65" s="15" customFormat="1" ht="11.25">
      <c r="B161" s="233"/>
      <c r="C161" s="234"/>
      <c r="D161" s="202" t="s">
        <v>166</v>
      </c>
      <c r="E161" s="235" t="s">
        <v>19</v>
      </c>
      <c r="F161" s="236" t="s">
        <v>230</v>
      </c>
      <c r="G161" s="234"/>
      <c r="H161" s="235" t="s">
        <v>19</v>
      </c>
      <c r="I161" s="237"/>
      <c r="J161" s="234"/>
      <c r="K161" s="234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166</v>
      </c>
      <c r="AU161" s="242" t="s">
        <v>169</v>
      </c>
      <c r="AV161" s="15" t="s">
        <v>79</v>
      </c>
      <c r="AW161" s="15" t="s">
        <v>33</v>
      </c>
      <c r="AX161" s="15" t="s">
        <v>72</v>
      </c>
      <c r="AY161" s="242" t="s">
        <v>154</v>
      </c>
    </row>
    <row r="162" spans="1:65" s="15" customFormat="1" ht="11.25">
      <c r="B162" s="233"/>
      <c r="C162" s="234"/>
      <c r="D162" s="202" t="s">
        <v>166</v>
      </c>
      <c r="E162" s="235" t="s">
        <v>19</v>
      </c>
      <c r="F162" s="236" t="s">
        <v>231</v>
      </c>
      <c r="G162" s="234"/>
      <c r="H162" s="235" t="s">
        <v>19</v>
      </c>
      <c r="I162" s="237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166</v>
      </c>
      <c r="AU162" s="242" t="s">
        <v>169</v>
      </c>
      <c r="AV162" s="15" t="s">
        <v>79</v>
      </c>
      <c r="AW162" s="15" t="s">
        <v>33</v>
      </c>
      <c r="AX162" s="15" t="s">
        <v>72</v>
      </c>
      <c r="AY162" s="242" t="s">
        <v>154</v>
      </c>
    </row>
    <row r="163" spans="1:65" s="13" customFormat="1" ht="11.25">
      <c r="B163" s="200"/>
      <c r="C163" s="201"/>
      <c r="D163" s="202" t="s">
        <v>166</v>
      </c>
      <c r="E163" s="203" t="s">
        <v>19</v>
      </c>
      <c r="F163" s="204" t="s">
        <v>232</v>
      </c>
      <c r="G163" s="201"/>
      <c r="H163" s="205">
        <v>10.712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166</v>
      </c>
      <c r="AU163" s="211" t="s">
        <v>169</v>
      </c>
      <c r="AV163" s="13" t="s">
        <v>81</v>
      </c>
      <c r="AW163" s="13" t="s">
        <v>33</v>
      </c>
      <c r="AX163" s="13" t="s">
        <v>72</v>
      </c>
      <c r="AY163" s="211" t="s">
        <v>154</v>
      </c>
    </row>
    <row r="164" spans="1:65" s="15" customFormat="1" ht="11.25">
      <c r="B164" s="233"/>
      <c r="C164" s="234"/>
      <c r="D164" s="202" t="s">
        <v>166</v>
      </c>
      <c r="E164" s="235" t="s">
        <v>19</v>
      </c>
      <c r="F164" s="236" t="s">
        <v>233</v>
      </c>
      <c r="G164" s="234"/>
      <c r="H164" s="235" t="s">
        <v>19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166</v>
      </c>
      <c r="AU164" s="242" t="s">
        <v>169</v>
      </c>
      <c r="AV164" s="15" t="s">
        <v>79</v>
      </c>
      <c r="AW164" s="15" t="s">
        <v>33</v>
      </c>
      <c r="AX164" s="15" t="s">
        <v>72</v>
      </c>
      <c r="AY164" s="242" t="s">
        <v>154</v>
      </c>
    </row>
    <row r="165" spans="1:65" s="13" customFormat="1" ht="11.25">
      <c r="B165" s="200"/>
      <c r="C165" s="201"/>
      <c r="D165" s="202" t="s">
        <v>166</v>
      </c>
      <c r="E165" s="203" t="s">
        <v>19</v>
      </c>
      <c r="F165" s="204" t="s">
        <v>234</v>
      </c>
      <c r="G165" s="201"/>
      <c r="H165" s="205">
        <v>30.384</v>
      </c>
      <c r="I165" s="206"/>
      <c r="J165" s="201"/>
      <c r="K165" s="201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166</v>
      </c>
      <c r="AU165" s="211" t="s">
        <v>169</v>
      </c>
      <c r="AV165" s="13" t="s">
        <v>81</v>
      </c>
      <c r="AW165" s="13" t="s">
        <v>33</v>
      </c>
      <c r="AX165" s="13" t="s">
        <v>72</v>
      </c>
      <c r="AY165" s="211" t="s">
        <v>154</v>
      </c>
    </row>
    <row r="166" spans="1:65" s="15" customFormat="1" ht="11.25">
      <c r="B166" s="233"/>
      <c r="C166" s="234"/>
      <c r="D166" s="202" t="s">
        <v>166</v>
      </c>
      <c r="E166" s="235" t="s">
        <v>19</v>
      </c>
      <c r="F166" s="236" t="s">
        <v>235</v>
      </c>
      <c r="G166" s="234"/>
      <c r="H166" s="235" t="s">
        <v>19</v>
      </c>
      <c r="I166" s="237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166</v>
      </c>
      <c r="AU166" s="242" t="s">
        <v>169</v>
      </c>
      <c r="AV166" s="15" t="s">
        <v>79</v>
      </c>
      <c r="AW166" s="15" t="s">
        <v>33</v>
      </c>
      <c r="AX166" s="15" t="s">
        <v>72</v>
      </c>
      <c r="AY166" s="242" t="s">
        <v>154</v>
      </c>
    </row>
    <row r="167" spans="1:65" s="13" customFormat="1" ht="11.25">
      <c r="B167" s="200"/>
      <c r="C167" s="201"/>
      <c r="D167" s="202" t="s">
        <v>166</v>
      </c>
      <c r="E167" s="203" t="s">
        <v>19</v>
      </c>
      <c r="F167" s="204" t="s">
        <v>236</v>
      </c>
      <c r="G167" s="201"/>
      <c r="H167" s="205">
        <v>1.62</v>
      </c>
      <c r="I167" s="206"/>
      <c r="J167" s="201"/>
      <c r="K167" s="201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166</v>
      </c>
      <c r="AU167" s="211" t="s">
        <v>169</v>
      </c>
      <c r="AV167" s="13" t="s">
        <v>81</v>
      </c>
      <c r="AW167" s="13" t="s">
        <v>33</v>
      </c>
      <c r="AX167" s="13" t="s">
        <v>72</v>
      </c>
      <c r="AY167" s="211" t="s">
        <v>154</v>
      </c>
    </row>
    <row r="168" spans="1:65" s="14" customFormat="1" ht="11.25">
      <c r="B168" s="212"/>
      <c r="C168" s="213"/>
      <c r="D168" s="202" t="s">
        <v>166</v>
      </c>
      <c r="E168" s="214" t="s">
        <v>19</v>
      </c>
      <c r="F168" s="215" t="s">
        <v>168</v>
      </c>
      <c r="G168" s="213"/>
      <c r="H168" s="216">
        <v>42.716000000000001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166</v>
      </c>
      <c r="AU168" s="222" t="s">
        <v>169</v>
      </c>
      <c r="AV168" s="14" t="s">
        <v>169</v>
      </c>
      <c r="AW168" s="14" t="s">
        <v>33</v>
      </c>
      <c r="AX168" s="14" t="s">
        <v>79</v>
      </c>
      <c r="AY168" s="222" t="s">
        <v>154</v>
      </c>
    </row>
    <row r="169" spans="1:65" s="2" customFormat="1" ht="16.5" customHeight="1">
      <c r="A169" s="38"/>
      <c r="B169" s="39"/>
      <c r="C169" s="182" t="s">
        <v>237</v>
      </c>
      <c r="D169" s="182" t="s">
        <v>157</v>
      </c>
      <c r="E169" s="183" t="s">
        <v>238</v>
      </c>
      <c r="F169" s="184" t="s">
        <v>239</v>
      </c>
      <c r="G169" s="185" t="s">
        <v>240</v>
      </c>
      <c r="H169" s="186">
        <v>246.27</v>
      </c>
      <c r="I169" s="187"/>
      <c r="J169" s="188">
        <f>ROUND(I169*H169,2)</f>
        <v>0</v>
      </c>
      <c r="K169" s="184" t="s">
        <v>161</v>
      </c>
      <c r="L169" s="43"/>
      <c r="M169" s="189" t="s">
        <v>19</v>
      </c>
      <c r="N169" s="190" t="s">
        <v>43</v>
      </c>
      <c r="O169" s="68"/>
      <c r="P169" s="191">
        <f>O169*H169</f>
        <v>0</v>
      </c>
      <c r="Q169" s="191">
        <v>1.5E-3</v>
      </c>
      <c r="R169" s="191">
        <f>Q169*H169</f>
        <v>0.36940500000000004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162</v>
      </c>
      <c r="AT169" s="193" t="s">
        <v>157</v>
      </c>
      <c r="AU169" s="193" t="s">
        <v>169</v>
      </c>
      <c r="AY169" s="21" t="s">
        <v>154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1" t="s">
        <v>79</v>
      </c>
      <c r="BK169" s="194">
        <f>ROUND(I169*H169,2)</f>
        <v>0</v>
      </c>
      <c r="BL169" s="21" t="s">
        <v>162</v>
      </c>
      <c r="BM169" s="193" t="s">
        <v>241</v>
      </c>
    </row>
    <row r="170" spans="1:65" s="2" customFormat="1" ht="11.25">
      <c r="A170" s="38"/>
      <c r="B170" s="39"/>
      <c r="C170" s="40"/>
      <c r="D170" s="195" t="s">
        <v>164</v>
      </c>
      <c r="E170" s="40"/>
      <c r="F170" s="196" t="s">
        <v>242</v>
      </c>
      <c r="G170" s="40"/>
      <c r="H170" s="40"/>
      <c r="I170" s="197"/>
      <c r="J170" s="40"/>
      <c r="K170" s="40"/>
      <c r="L170" s="43"/>
      <c r="M170" s="198"/>
      <c r="N170" s="199"/>
      <c r="O170" s="68"/>
      <c r="P170" s="68"/>
      <c r="Q170" s="68"/>
      <c r="R170" s="68"/>
      <c r="S170" s="68"/>
      <c r="T170" s="69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21" t="s">
        <v>164</v>
      </c>
      <c r="AU170" s="21" t="s">
        <v>169</v>
      </c>
    </row>
    <row r="171" spans="1:65" s="15" customFormat="1" ht="11.25">
      <c r="B171" s="233"/>
      <c r="C171" s="234"/>
      <c r="D171" s="202" t="s">
        <v>166</v>
      </c>
      <c r="E171" s="235" t="s">
        <v>19</v>
      </c>
      <c r="F171" s="236" t="s">
        <v>243</v>
      </c>
      <c r="G171" s="234"/>
      <c r="H171" s="235" t="s">
        <v>19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166</v>
      </c>
      <c r="AU171" s="242" t="s">
        <v>169</v>
      </c>
      <c r="AV171" s="15" t="s">
        <v>79</v>
      </c>
      <c r="AW171" s="15" t="s">
        <v>33</v>
      </c>
      <c r="AX171" s="15" t="s">
        <v>72</v>
      </c>
      <c r="AY171" s="242" t="s">
        <v>154</v>
      </c>
    </row>
    <row r="172" spans="1:65" s="13" customFormat="1" ht="11.25">
      <c r="B172" s="200"/>
      <c r="C172" s="201"/>
      <c r="D172" s="202" t="s">
        <v>166</v>
      </c>
      <c r="E172" s="203" t="s">
        <v>19</v>
      </c>
      <c r="F172" s="204" t="s">
        <v>244</v>
      </c>
      <c r="G172" s="201"/>
      <c r="H172" s="205">
        <v>38.049999999999997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166</v>
      </c>
      <c r="AU172" s="211" t="s">
        <v>169</v>
      </c>
      <c r="AV172" s="13" t="s">
        <v>81</v>
      </c>
      <c r="AW172" s="13" t="s">
        <v>33</v>
      </c>
      <c r="AX172" s="13" t="s">
        <v>72</v>
      </c>
      <c r="AY172" s="211" t="s">
        <v>154</v>
      </c>
    </row>
    <row r="173" spans="1:65" s="15" customFormat="1" ht="11.25">
      <c r="B173" s="233"/>
      <c r="C173" s="234"/>
      <c r="D173" s="202" t="s">
        <v>166</v>
      </c>
      <c r="E173" s="235" t="s">
        <v>19</v>
      </c>
      <c r="F173" s="236" t="s">
        <v>231</v>
      </c>
      <c r="G173" s="234"/>
      <c r="H173" s="235" t="s">
        <v>19</v>
      </c>
      <c r="I173" s="237"/>
      <c r="J173" s="234"/>
      <c r="K173" s="234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166</v>
      </c>
      <c r="AU173" s="242" t="s">
        <v>169</v>
      </c>
      <c r="AV173" s="15" t="s">
        <v>79</v>
      </c>
      <c r="AW173" s="15" t="s">
        <v>33</v>
      </c>
      <c r="AX173" s="15" t="s">
        <v>72</v>
      </c>
      <c r="AY173" s="242" t="s">
        <v>154</v>
      </c>
    </row>
    <row r="174" spans="1:65" s="13" customFormat="1" ht="11.25">
      <c r="B174" s="200"/>
      <c r="C174" s="201"/>
      <c r="D174" s="202" t="s">
        <v>166</v>
      </c>
      <c r="E174" s="203" t="s">
        <v>19</v>
      </c>
      <c r="F174" s="204" t="s">
        <v>245</v>
      </c>
      <c r="G174" s="201"/>
      <c r="H174" s="205">
        <v>68.959999999999994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166</v>
      </c>
      <c r="AU174" s="211" t="s">
        <v>169</v>
      </c>
      <c r="AV174" s="13" t="s">
        <v>81</v>
      </c>
      <c r="AW174" s="13" t="s">
        <v>33</v>
      </c>
      <c r="AX174" s="13" t="s">
        <v>72</v>
      </c>
      <c r="AY174" s="211" t="s">
        <v>154</v>
      </c>
    </row>
    <row r="175" spans="1:65" s="15" customFormat="1" ht="11.25">
      <c r="B175" s="233"/>
      <c r="C175" s="234"/>
      <c r="D175" s="202" t="s">
        <v>166</v>
      </c>
      <c r="E175" s="235" t="s">
        <v>19</v>
      </c>
      <c r="F175" s="236" t="s">
        <v>233</v>
      </c>
      <c r="G175" s="234"/>
      <c r="H175" s="235" t="s">
        <v>19</v>
      </c>
      <c r="I175" s="237"/>
      <c r="J175" s="234"/>
      <c r="K175" s="234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166</v>
      </c>
      <c r="AU175" s="242" t="s">
        <v>169</v>
      </c>
      <c r="AV175" s="15" t="s">
        <v>79</v>
      </c>
      <c r="AW175" s="15" t="s">
        <v>33</v>
      </c>
      <c r="AX175" s="15" t="s">
        <v>72</v>
      </c>
      <c r="AY175" s="242" t="s">
        <v>154</v>
      </c>
    </row>
    <row r="176" spans="1:65" s="13" customFormat="1" ht="11.25">
      <c r="B176" s="200"/>
      <c r="C176" s="201"/>
      <c r="D176" s="202" t="s">
        <v>166</v>
      </c>
      <c r="E176" s="203" t="s">
        <v>19</v>
      </c>
      <c r="F176" s="204" t="s">
        <v>246</v>
      </c>
      <c r="G176" s="201"/>
      <c r="H176" s="205">
        <v>133.46</v>
      </c>
      <c r="I176" s="206"/>
      <c r="J176" s="201"/>
      <c r="K176" s="201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166</v>
      </c>
      <c r="AU176" s="211" t="s">
        <v>169</v>
      </c>
      <c r="AV176" s="13" t="s">
        <v>81</v>
      </c>
      <c r="AW176" s="13" t="s">
        <v>33</v>
      </c>
      <c r="AX176" s="13" t="s">
        <v>72</v>
      </c>
      <c r="AY176" s="211" t="s">
        <v>154</v>
      </c>
    </row>
    <row r="177" spans="1:65" s="15" customFormat="1" ht="11.25">
      <c r="B177" s="233"/>
      <c r="C177" s="234"/>
      <c r="D177" s="202" t="s">
        <v>166</v>
      </c>
      <c r="E177" s="235" t="s">
        <v>19</v>
      </c>
      <c r="F177" s="236" t="s">
        <v>235</v>
      </c>
      <c r="G177" s="234"/>
      <c r="H177" s="235" t="s">
        <v>19</v>
      </c>
      <c r="I177" s="237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166</v>
      </c>
      <c r="AU177" s="242" t="s">
        <v>169</v>
      </c>
      <c r="AV177" s="15" t="s">
        <v>79</v>
      </c>
      <c r="AW177" s="15" t="s">
        <v>33</v>
      </c>
      <c r="AX177" s="15" t="s">
        <v>72</v>
      </c>
      <c r="AY177" s="242" t="s">
        <v>154</v>
      </c>
    </row>
    <row r="178" spans="1:65" s="13" customFormat="1" ht="11.25">
      <c r="B178" s="200"/>
      <c r="C178" s="201"/>
      <c r="D178" s="202" t="s">
        <v>166</v>
      </c>
      <c r="E178" s="203" t="s">
        <v>19</v>
      </c>
      <c r="F178" s="204" t="s">
        <v>247</v>
      </c>
      <c r="G178" s="201"/>
      <c r="H178" s="205">
        <v>5.8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166</v>
      </c>
      <c r="AU178" s="211" t="s">
        <v>169</v>
      </c>
      <c r="AV178" s="13" t="s">
        <v>81</v>
      </c>
      <c r="AW178" s="13" t="s">
        <v>33</v>
      </c>
      <c r="AX178" s="13" t="s">
        <v>72</v>
      </c>
      <c r="AY178" s="211" t="s">
        <v>154</v>
      </c>
    </row>
    <row r="179" spans="1:65" s="14" customFormat="1" ht="11.25">
      <c r="B179" s="212"/>
      <c r="C179" s="213"/>
      <c r="D179" s="202" t="s">
        <v>166</v>
      </c>
      <c r="E179" s="214" t="s">
        <v>19</v>
      </c>
      <c r="F179" s="215" t="s">
        <v>168</v>
      </c>
      <c r="G179" s="213"/>
      <c r="H179" s="216">
        <v>246.27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166</v>
      </c>
      <c r="AU179" s="222" t="s">
        <v>169</v>
      </c>
      <c r="AV179" s="14" t="s">
        <v>169</v>
      </c>
      <c r="AW179" s="14" t="s">
        <v>33</v>
      </c>
      <c r="AX179" s="14" t="s">
        <v>79</v>
      </c>
      <c r="AY179" s="222" t="s">
        <v>154</v>
      </c>
    </row>
    <row r="180" spans="1:65" s="12" customFormat="1" ht="20.85" customHeight="1">
      <c r="B180" s="166"/>
      <c r="C180" s="167"/>
      <c r="D180" s="168" t="s">
        <v>71</v>
      </c>
      <c r="E180" s="180" t="s">
        <v>248</v>
      </c>
      <c r="F180" s="180" t="s">
        <v>249</v>
      </c>
      <c r="G180" s="167"/>
      <c r="H180" s="167"/>
      <c r="I180" s="170"/>
      <c r="J180" s="181">
        <f>BK180</f>
        <v>0</v>
      </c>
      <c r="K180" s="167"/>
      <c r="L180" s="172"/>
      <c r="M180" s="173"/>
      <c r="N180" s="174"/>
      <c r="O180" s="174"/>
      <c r="P180" s="175">
        <f>SUM(P181:P411)</f>
        <v>0</v>
      </c>
      <c r="Q180" s="174"/>
      <c r="R180" s="175">
        <f>SUM(R181:R411)</f>
        <v>14.76079028</v>
      </c>
      <c r="S180" s="174"/>
      <c r="T180" s="176">
        <f>SUM(T181:T411)</f>
        <v>1.04327E-3</v>
      </c>
      <c r="AR180" s="177" t="s">
        <v>79</v>
      </c>
      <c r="AT180" s="178" t="s">
        <v>71</v>
      </c>
      <c r="AU180" s="178" t="s">
        <v>81</v>
      </c>
      <c r="AY180" s="177" t="s">
        <v>154</v>
      </c>
      <c r="BK180" s="179">
        <f>SUM(BK181:BK411)</f>
        <v>0</v>
      </c>
    </row>
    <row r="181" spans="1:65" s="2" customFormat="1" ht="16.5" customHeight="1">
      <c r="A181" s="38"/>
      <c r="B181" s="39"/>
      <c r="C181" s="182" t="s">
        <v>250</v>
      </c>
      <c r="D181" s="182" t="s">
        <v>157</v>
      </c>
      <c r="E181" s="183" t="s">
        <v>251</v>
      </c>
      <c r="F181" s="184" t="s">
        <v>252</v>
      </c>
      <c r="G181" s="185" t="s">
        <v>160</v>
      </c>
      <c r="H181" s="186">
        <v>393.52199999999999</v>
      </c>
      <c r="I181" s="187"/>
      <c r="J181" s="188">
        <f>ROUND(I181*H181,2)</f>
        <v>0</v>
      </c>
      <c r="K181" s="184" t="s">
        <v>161</v>
      </c>
      <c r="L181" s="43"/>
      <c r="M181" s="189" t="s">
        <v>19</v>
      </c>
      <c r="N181" s="190" t="s">
        <v>43</v>
      </c>
      <c r="O181" s="68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162</v>
      </c>
      <c r="AT181" s="193" t="s">
        <v>157</v>
      </c>
      <c r="AU181" s="193" t="s">
        <v>169</v>
      </c>
      <c r="AY181" s="21" t="s">
        <v>154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1" t="s">
        <v>79</v>
      </c>
      <c r="BK181" s="194">
        <f>ROUND(I181*H181,2)</f>
        <v>0</v>
      </c>
      <c r="BL181" s="21" t="s">
        <v>162</v>
      </c>
      <c r="BM181" s="193" t="s">
        <v>253</v>
      </c>
    </row>
    <row r="182" spans="1:65" s="2" customFormat="1" ht="11.25">
      <c r="A182" s="38"/>
      <c r="B182" s="39"/>
      <c r="C182" s="40"/>
      <c r="D182" s="195" t="s">
        <v>164</v>
      </c>
      <c r="E182" s="40"/>
      <c r="F182" s="196" t="s">
        <v>254</v>
      </c>
      <c r="G182" s="40"/>
      <c r="H182" s="40"/>
      <c r="I182" s="197"/>
      <c r="J182" s="40"/>
      <c r="K182" s="40"/>
      <c r="L182" s="43"/>
      <c r="M182" s="198"/>
      <c r="N182" s="199"/>
      <c r="O182" s="68"/>
      <c r="P182" s="68"/>
      <c r="Q182" s="68"/>
      <c r="R182" s="68"/>
      <c r="S182" s="68"/>
      <c r="T182" s="69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21" t="s">
        <v>164</v>
      </c>
      <c r="AU182" s="21" t="s">
        <v>169</v>
      </c>
    </row>
    <row r="183" spans="1:65" s="13" customFormat="1" ht="11.25">
      <c r="B183" s="200"/>
      <c r="C183" s="201"/>
      <c r="D183" s="202" t="s">
        <v>166</v>
      </c>
      <c r="E183" s="203" t="s">
        <v>19</v>
      </c>
      <c r="F183" s="204" t="s">
        <v>255</v>
      </c>
      <c r="G183" s="201"/>
      <c r="H183" s="205">
        <v>14.91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166</v>
      </c>
      <c r="AU183" s="211" t="s">
        <v>169</v>
      </c>
      <c r="AV183" s="13" t="s">
        <v>81</v>
      </c>
      <c r="AW183" s="13" t="s">
        <v>33</v>
      </c>
      <c r="AX183" s="13" t="s">
        <v>72</v>
      </c>
      <c r="AY183" s="211" t="s">
        <v>154</v>
      </c>
    </row>
    <row r="184" spans="1:65" s="13" customFormat="1" ht="11.25">
      <c r="B184" s="200"/>
      <c r="C184" s="201"/>
      <c r="D184" s="202" t="s">
        <v>166</v>
      </c>
      <c r="E184" s="203" t="s">
        <v>19</v>
      </c>
      <c r="F184" s="204" t="s">
        <v>256</v>
      </c>
      <c r="G184" s="201"/>
      <c r="H184" s="205">
        <v>8.5500000000000007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166</v>
      </c>
      <c r="AU184" s="211" t="s">
        <v>169</v>
      </c>
      <c r="AV184" s="13" t="s">
        <v>81</v>
      </c>
      <c r="AW184" s="13" t="s">
        <v>33</v>
      </c>
      <c r="AX184" s="13" t="s">
        <v>72</v>
      </c>
      <c r="AY184" s="211" t="s">
        <v>154</v>
      </c>
    </row>
    <row r="185" spans="1:65" s="14" customFormat="1" ht="11.25">
      <c r="B185" s="212"/>
      <c r="C185" s="213"/>
      <c r="D185" s="202" t="s">
        <v>166</v>
      </c>
      <c r="E185" s="214" t="s">
        <v>19</v>
      </c>
      <c r="F185" s="215" t="s">
        <v>168</v>
      </c>
      <c r="G185" s="213"/>
      <c r="H185" s="216">
        <v>23.46</v>
      </c>
      <c r="I185" s="217"/>
      <c r="J185" s="213"/>
      <c r="K185" s="213"/>
      <c r="L185" s="218"/>
      <c r="M185" s="219"/>
      <c r="N185" s="220"/>
      <c r="O185" s="220"/>
      <c r="P185" s="220"/>
      <c r="Q185" s="220"/>
      <c r="R185" s="220"/>
      <c r="S185" s="220"/>
      <c r="T185" s="221"/>
      <c r="AT185" s="222" t="s">
        <v>166</v>
      </c>
      <c r="AU185" s="222" t="s">
        <v>169</v>
      </c>
      <c r="AV185" s="14" t="s">
        <v>169</v>
      </c>
      <c r="AW185" s="14" t="s">
        <v>33</v>
      </c>
      <c r="AX185" s="14" t="s">
        <v>72</v>
      </c>
      <c r="AY185" s="222" t="s">
        <v>154</v>
      </c>
    </row>
    <row r="186" spans="1:65" s="15" customFormat="1" ht="11.25">
      <c r="B186" s="233"/>
      <c r="C186" s="234"/>
      <c r="D186" s="202" t="s">
        <v>166</v>
      </c>
      <c r="E186" s="235" t="s">
        <v>19</v>
      </c>
      <c r="F186" s="236" t="s">
        <v>257</v>
      </c>
      <c r="G186" s="234"/>
      <c r="H186" s="235" t="s">
        <v>19</v>
      </c>
      <c r="I186" s="237"/>
      <c r="J186" s="234"/>
      <c r="K186" s="234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166</v>
      </c>
      <c r="AU186" s="242" t="s">
        <v>169</v>
      </c>
      <c r="AV186" s="15" t="s">
        <v>79</v>
      </c>
      <c r="AW186" s="15" t="s">
        <v>33</v>
      </c>
      <c r="AX186" s="15" t="s">
        <v>72</v>
      </c>
      <c r="AY186" s="242" t="s">
        <v>154</v>
      </c>
    </row>
    <row r="187" spans="1:65" s="13" customFormat="1" ht="11.25">
      <c r="B187" s="200"/>
      <c r="C187" s="201"/>
      <c r="D187" s="202" t="s">
        <v>166</v>
      </c>
      <c r="E187" s="203" t="s">
        <v>19</v>
      </c>
      <c r="F187" s="204" t="s">
        <v>258</v>
      </c>
      <c r="G187" s="201"/>
      <c r="H187" s="205">
        <v>79.343000000000004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166</v>
      </c>
      <c r="AU187" s="211" t="s">
        <v>169</v>
      </c>
      <c r="AV187" s="13" t="s">
        <v>81</v>
      </c>
      <c r="AW187" s="13" t="s">
        <v>33</v>
      </c>
      <c r="AX187" s="13" t="s">
        <v>72</v>
      </c>
      <c r="AY187" s="211" t="s">
        <v>154</v>
      </c>
    </row>
    <row r="188" spans="1:65" s="13" customFormat="1" ht="11.25">
      <c r="B188" s="200"/>
      <c r="C188" s="201"/>
      <c r="D188" s="202" t="s">
        <v>166</v>
      </c>
      <c r="E188" s="203" t="s">
        <v>19</v>
      </c>
      <c r="F188" s="204" t="s">
        <v>259</v>
      </c>
      <c r="G188" s="201"/>
      <c r="H188" s="205">
        <v>-17.52</v>
      </c>
      <c r="I188" s="206"/>
      <c r="J188" s="201"/>
      <c r="K188" s="201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166</v>
      </c>
      <c r="AU188" s="211" t="s">
        <v>169</v>
      </c>
      <c r="AV188" s="13" t="s">
        <v>81</v>
      </c>
      <c r="AW188" s="13" t="s">
        <v>33</v>
      </c>
      <c r="AX188" s="13" t="s">
        <v>72</v>
      </c>
      <c r="AY188" s="211" t="s">
        <v>154</v>
      </c>
    </row>
    <row r="189" spans="1:65" s="13" customFormat="1" ht="11.25">
      <c r="B189" s="200"/>
      <c r="C189" s="201"/>
      <c r="D189" s="202" t="s">
        <v>166</v>
      </c>
      <c r="E189" s="203" t="s">
        <v>19</v>
      </c>
      <c r="F189" s="204" t="s">
        <v>260</v>
      </c>
      <c r="G189" s="201"/>
      <c r="H189" s="205">
        <v>7.2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166</v>
      </c>
      <c r="AU189" s="211" t="s">
        <v>169</v>
      </c>
      <c r="AV189" s="13" t="s">
        <v>81</v>
      </c>
      <c r="AW189" s="13" t="s">
        <v>33</v>
      </c>
      <c r="AX189" s="13" t="s">
        <v>72</v>
      </c>
      <c r="AY189" s="211" t="s">
        <v>154</v>
      </c>
    </row>
    <row r="190" spans="1:65" s="14" customFormat="1" ht="11.25">
      <c r="B190" s="212"/>
      <c r="C190" s="213"/>
      <c r="D190" s="202" t="s">
        <v>166</v>
      </c>
      <c r="E190" s="214" t="s">
        <v>19</v>
      </c>
      <c r="F190" s="215" t="s">
        <v>168</v>
      </c>
      <c r="G190" s="213"/>
      <c r="H190" s="216">
        <v>69.022999999999996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166</v>
      </c>
      <c r="AU190" s="222" t="s">
        <v>169</v>
      </c>
      <c r="AV190" s="14" t="s">
        <v>169</v>
      </c>
      <c r="AW190" s="14" t="s">
        <v>33</v>
      </c>
      <c r="AX190" s="14" t="s">
        <v>72</v>
      </c>
      <c r="AY190" s="222" t="s">
        <v>154</v>
      </c>
    </row>
    <row r="191" spans="1:65" s="15" customFormat="1" ht="11.25">
      <c r="B191" s="233"/>
      <c r="C191" s="234"/>
      <c r="D191" s="202" t="s">
        <v>166</v>
      </c>
      <c r="E191" s="235" t="s">
        <v>19</v>
      </c>
      <c r="F191" s="236" t="s">
        <v>261</v>
      </c>
      <c r="G191" s="234"/>
      <c r="H191" s="235" t="s">
        <v>19</v>
      </c>
      <c r="I191" s="237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166</v>
      </c>
      <c r="AU191" s="242" t="s">
        <v>169</v>
      </c>
      <c r="AV191" s="15" t="s">
        <v>79</v>
      </c>
      <c r="AW191" s="15" t="s">
        <v>33</v>
      </c>
      <c r="AX191" s="15" t="s">
        <v>72</v>
      </c>
      <c r="AY191" s="242" t="s">
        <v>154</v>
      </c>
    </row>
    <row r="192" spans="1:65" s="13" customFormat="1" ht="11.25">
      <c r="B192" s="200"/>
      <c r="C192" s="201"/>
      <c r="D192" s="202" t="s">
        <v>166</v>
      </c>
      <c r="E192" s="203" t="s">
        <v>19</v>
      </c>
      <c r="F192" s="204" t="s">
        <v>262</v>
      </c>
      <c r="G192" s="201"/>
      <c r="H192" s="205">
        <v>69.224999999999994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166</v>
      </c>
      <c r="AU192" s="211" t="s">
        <v>169</v>
      </c>
      <c r="AV192" s="13" t="s">
        <v>81</v>
      </c>
      <c r="AW192" s="13" t="s">
        <v>33</v>
      </c>
      <c r="AX192" s="13" t="s">
        <v>72</v>
      </c>
      <c r="AY192" s="211" t="s">
        <v>154</v>
      </c>
    </row>
    <row r="193" spans="2:51" s="13" customFormat="1" ht="11.25">
      <c r="B193" s="200"/>
      <c r="C193" s="201"/>
      <c r="D193" s="202" t="s">
        <v>166</v>
      </c>
      <c r="E193" s="203" t="s">
        <v>19</v>
      </c>
      <c r="F193" s="204" t="s">
        <v>263</v>
      </c>
      <c r="G193" s="201"/>
      <c r="H193" s="205">
        <v>-18.899999999999999</v>
      </c>
      <c r="I193" s="206"/>
      <c r="J193" s="201"/>
      <c r="K193" s="201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166</v>
      </c>
      <c r="AU193" s="211" t="s">
        <v>169</v>
      </c>
      <c r="AV193" s="13" t="s">
        <v>81</v>
      </c>
      <c r="AW193" s="13" t="s">
        <v>33</v>
      </c>
      <c r="AX193" s="13" t="s">
        <v>72</v>
      </c>
      <c r="AY193" s="211" t="s">
        <v>154</v>
      </c>
    </row>
    <row r="194" spans="2:51" s="13" customFormat="1" ht="11.25">
      <c r="B194" s="200"/>
      <c r="C194" s="201"/>
      <c r="D194" s="202" t="s">
        <v>166</v>
      </c>
      <c r="E194" s="203" t="s">
        <v>19</v>
      </c>
      <c r="F194" s="204" t="s">
        <v>264</v>
      </c>
      <c r="G194" s="201"/>
      <c r="H194" s="205">
        <v>5.58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166</v>
      </c>
      <c r="AU194" s="211" t="s">
        <v>169</v>
      </c>
      <c r="AV194" s="13" t="s">
        <v>81</v>
      </c>
      <c r="AW194" s="13" t="s">
        <v>33</v>
      </c>
      <c r="AX194" s="13" t="s">
        <v>72</v>
      </c>
      <c r="AY194" s="211" t="s">
        <v>154</v>
      </c>
    </row>
    <row r="195" spans="2:51" s="14" customFormat="1" ht="11.25">
      <c r="B195" s="212"/>
      <c r="C195" s="213"/>
      <c r="D195" s="202" t="s">
        <v>166</v>
      </c>
      <c r="E195" s="214" t="s">
        <v>19</v>
      </c>
      <c r="F195" s="215" t="s">
        <v>168</v>
      </c>
      <c r="G195" s="213"/>
      <c r="H195" s="216">
        <v>55.905000000000001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166</v>
      </c>
      <c r="AU195" s="222" t="s">
        <v>169</v>
      </c>
      <c r="AV195" s="14" t="s">
        <v>169</v>
      </c>
      <c r="AW195" s="14" t="s">
        <v>33</v>
      </c>
      <c r="AX195" s="14" t="s">
        <v>72</v>
      </c>
      <c r="AY195" s="222" t="s">
        <v>154</v>
      </c>
    </row>
    <row r="196" spans="2:51" s="15" customFormat="1" ht="11.25">
      <c r="B196" s="233"/>
      <c r="C196" s="234"/>
      <c r="D196" s="202" t="s">
        <v>166</v>
      </c>
      <c r="E196" s="235" t="s">
        <v>19</v>
      </c>
      <c r="F196" s="236" t="s">
        <v>265</v>
      </c>
      <c r="G196" s="234"/>
      <c r="H196" s="235" t="s">
        <v>19</v>
      </c>
      <c r="I196" s="237"/>
      <c r="J196" s="234"/>
      <c r="K196" s="234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166</v>
      </c>
      <c r="AU196" s="242" t="s">
        <v>169</v>
      </c>
      <c r="AV196" s="15" t="s">
        <v>79</v>
      </c>
      <c r="AW196" s="15" t="s">
        <v>33</v>
      </c>
      <c r="AX196" s="15" t="s">
        <v>72</v>
      </c>
      <c r="AY196" s="242" t="s">
        <v>154</v>
      </c>
    </row>
    <row r="197" spans="2:51" s="13" customFormat="1" ht="11.25">
      <c r="B197" s="200"/>
      <c r="C197" s="201"/>
      <c r="D197" s="202" t="s">
        <v>166</v>
      </c>
      <c r="E197" s="203" t="s">
        <v>19</v>
      </c>
      <c r="F197" s="204" t="s">
        <v>266</v>
      </c>
      <c r="G197" s="201"/>
      <c r="H197" s="205">
        <v>101.761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166</v>
      </c>
      <c r="AU197" s="211" t="s">
        <v>169</v>
      </c>
      <c r="AV197" s="13" t="s">
        <v>81</v>
      </c>
      <c r="AW197" s="13" t="s">
        <v>33</v>
      </c>
      <c r="AX197" s="13" t="s">
        <v>72</v>
      </c>
      <c r="AY197" s="211" t="s">
        <v>154</v>
      </c>
    </row>
    <row r="198" spans="2:51" s="13" customFormat="1" ht="11.25">
      <c r="B198" s="200"/>
      <c r="C198" s="201"/>
      <c r="D198" s="202" t="s">
        <v>166</v>
      </c>
      <c r="E198" s="203" t="s">
        <v>19</v>
      </c>
      <c r="F198" s="204" t="s">
        <v>267</v>
      </c>
      <c r="G198" s="201"/>
      <c r="H198" s="205">
        <v>-30.538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166</v>
      </c>
      <c r="AU198" s="211" t="s">
        <v>169</v>
      </c>
      <c r="AV198" s="13" t="s">
        <v>81</v>
      </c>
      <c r="AW198" s="13" t="s">
        <v>33</v>
      </c>
      <c r="AX198" s="13" t="s">
        <v>72</v>
      </c>
      <c r="AY198" s="211" t="s">
        <v>154</v>
      </c>
    </row>
    <row r="199" spans="2:51" s="13" customFormat="1" ht="11.25">
      <c r="B199" s="200"/>
      <c r="C199" s="201"/>
      <c r="D199" s="202" t="s">
        <v>166</v>
      </c>
      <c r="E199" s="203" t="s">
        <v>19</v>
      </c>
      <c r="F199" s="204" t="s">
        <v>268</v>
      </c>
      <c r="G199" s="201"/>
      <c r="H199" s="205">
        <v>7.8869999999999996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166</v>
      </c>
      <c r="AU199" s="211" t="s">
        <v>169</v>
      </c>
      <c r="AV199" s="13" t="s">
        <v>81</v>
      </c>
      <c r="AW199" s="13" t="s">
        <v>33</v>
      </c>
      <c r="AX199" s="13" t="s">
        <v>72</v>
      </c>
      <c r="AY199" s="211" t="s">
        <v>154</v>
      </c>
    </row>
    <row r="200" spans="2:51" s="14" customFormat="1" ht="11.25">
      <c r="B200" s="212"/>
      <c r="C200" s="213"/>
      <c r="D200" s="202" t="s">
        <v>166</v>
      </c>
      <c r="E200" s="214" t="s">
        <v>19</v>
      </c>
      <c r="F200" s="215" t="s">
        <v>168</v>
      </c>
      <c r="G200" s="213"/>
      <c r="H200" s="216">
        <v>79.11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166</v>
      </c>
      <c r="AU200" s="222" t="s">
        <v>169</v>
      </c>
      <c r="AV200" s="14" t="s">
        <v>169</v>
      </c>
      <c r="AW200" s="14" t="s">
        <v>33</v>
      </c>
      <c r="AX200" s="14" t="s">
        <v>72</v>
      </c>
      <c r="AY200" s="222" t="s">
        <v>154</v>
      </c>
    </row>
    <row r="201" spans="2:51" s="15" customFormat="1" ht="11.25">
      <c r="B201" s="233"/>
      <c r="C201" s="234"/>
      <c r="D201" s="202" t="s">
        <v>166</v>
      </c>
      <c r="E201" s="235" t="s">
        <v>19</v>
      </c>
      <c r="F201" s="236" t="s">
        <v>269</v>
      </c>
      <c r="G201" s="234"/>
      <c r="H201" s="235" t="s">
        <v>19</v>
      </c>
      <c r="I201" s="237"/>
      <c r="J201" s="234"/>
      <c r="K201" s="234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166</v>
      </c>
      <c r="AU201" s="242" t="s">
        <v>169</v>
      </c>
      <c r="AV201" s="15" t="s">
        <v>79</v>
      </c>
      <c r="AW201" s="15" t="s">
        <v>33</v>
      </c>
      <c r="AX201" s="15" t="s">
        <v>72</v>
      </c>
      <c r="AY201" s="242" t="s">
        <v>154</v>
      </c>
    </row>
    <row r="202" spans="2:51" s="13" customFormat="1" ht="11.25">
      <c r="B202" s="200"/>
      <c r="C202" s="201"/>
      <c r="D202" s="202" t="s">
        <v>166</v>
      </c>
      <c r="E202" s="203" t="s">
        <v>19</v>
      </c>
      <c r="F202" s="204" t="s">
        <v>270</v>
      </c>
      <c r="G202" s="201"/>
      <c r="H202" s="205">
        <v>75.054000000000002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166</v>
      </c>
      <c r="AU202" s="211" t="s">
        <v>169</v>
      </c>
      <c r="AV202" s="13" t="s">
        <v>81</v>
      </c>
      <c r="AW202" s="13" t="s">
        <v>33</v>
      </c>
      <c r="AX202" s="13" t="s">
        <v>72</v>
      </c>
      <c r="AY202" s="211" t="s">
        <v>154</v>
      </c>
    </row>
    <row r="203" spans="2:51" s="13" customFormat="1" ht="11.25">
      <c r="B203" s="200"/>
      <c r="C203" s="201"/>
      <c r="D203" s="202" t="s">
        <v>166</v>
      </c>
      <c r="E203" s="203" t="s">
        <v>19</v>
      </c>
      <c r="F203" s="204" t="s">
        <v>271</v>
      </c>
      <c r="G203" s="201"/>
      <c r="H203" s="205">
        <v>-13.664999999999999</v>
      </c>
      <c r="I203" s="206"/>
      <c r="J203" s="201"/>
      <c r="K203" s="201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166</v>
      </c>
      <c r="AU203" s="211" t="s">
        <v>169</v>
      </c>
      <c r="AV203" s="13" t="s">
        <v>81</v>
      </c>
      <c r="AW203" s="13" t="s">
        <v>33</v>
      </c>
      <c r="AX203" s="13" t="s">
        <v>72</v>
      </c>
      <c r="AY203" s="211" t="s">
        <v>154</v>
      </c>
    </row>
    <row r="204" spans="2:51" s="13" customFormat="1" ht="11.25">
      <c r="B204" s="200"/>
      <c r="C204" s="201"/>
      <c r="D204" s="202" t="s">
        <v>166</v>
      </c>
      <c r="E204" s="203" t="s">
        <v>19</v>
      </c>
      <c r="F204" s="204" t="s">
        <v>272</v>
      </c>
      <c r="G204" s="201"/>
      <c r="H204" s="205">
        <v>3.7949999999999999</v>
      </c>
      <c r="I204" s="206"/>
      <c r="J204" s="201"/>
      <c r="K204" s="201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166</v>
      </c>
      <c r="AU204" s="211" t="s">
        <v>169</v>
      </c>
      <c r="AV204" s="13" t="s">
        <v>81</v>
      </c>
      <c r="AW204" s="13" t="s">
        <v>33</v>
      </c>
      <c r="AX204" s="13" t="s">
        <v>72</v>
      </c>
      <c r="AY204" s="211" t="s">
        <v>154</v>
      </c>
    </row>
    <row r="205" spans="2:51" s="14" customFormat="1" ht="11.25">
      <c r="B205" s="212"/>
      <c r="C205" s="213"/>
      <c r="D205" s="202" t="s">
        <v>166</v>
      </c>
      <c r="E205" s="214" t="s">
        <v>19</v>
      </c>
      <c r="F205" s="215" t="s">
        <v>168</v>
      </c>
      <c r="G205" s="213"/>
      <c r="H205" s="216">
        <v>65.183999999999997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166</v>
      </c>
      <c r="AU205" s="222" t="s">
        <v>169</v>
      </c>
      <c r="AV205" s="14" t="s">
        <v>169</v>
      </c>
      <c r="AW205" s="14" t="s">
        <v>33</v>
      </c>
      <c r="AX205" s="14" t="s">
        <v>72</v>
      </c>
      <c r="AY205" s="222" t="s">
        <v>154</v>
      </c>
    </row>
    <row r="206" spans="2:51" s="15" customFormat="1" ht="11.25">
      <c r="B206" s="233"/>
      <c r="C206" s="234"/>
      <c r="D206" s="202" t="s">
        <v>166</v>
      </c>
      <c r="E206" s="235" t="s">
        <v>19</v>
      </c>
      <c r="F206" s="236" t="s">
        <v>273</v>
      </c>
      <c r="G206" s="234"/>
      <c r="H206" s="235" t="s">
        <v>19</v>
      </c>
      <c r="I206" s="237"/>
      <c r="J206" s="234"/>
      <c r="K206" s="234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166</v>
      </c>
      <c r="AU206" s="242" t="s">
        <v>169</v>
      </c>
      <c r="AV206" s="15" t="s">
        <v>79</v>
      </c>
      <c r="AW206" s="15" t="s">
        <v>33</v>
      </c>
      <c r="AX206" s="15" t="s">
        <v>72</v>
      </c>
      <c r="AY206" s="242" t="s">
        <v>154</v>
      </c>
    </row>
    <row r="207" spans="2:51" s="13" customFormat="1" ht="11.25">
      <c r="B207" s="200"/>
      <c r="C207" s="201"/>
      <c r="D207" s="202" t="s">
        <v>166</v>
      </c>
      <c r="E207" s="203" t="s">
        <v>19</v>
      </c>
      <c r="F207" s="204" t="s">
        <v>274</v>
      </c>
      <c r="G207" s="201"/>
      <c r="H207" s="205">
        <v>32.204999999999998</v>
      </c>
      <c r="I207" s="206"/>
      <c r="J207" s="201"/>
      <c r="K207" s="201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166</v>
      </c>
      <c r="AU207" s="211" t="s">
        <v>169</v>
      </c>
      <c r="AV207" s="13" t="s">
        <v>81</v>
      </c>
      <c r="AW207" s="13" t="s">
        <v>33</v>
      </c>
      <c r="AX207" s="13" t="s">
        <v>72</v>
      </c>
      <c r="AY207" s="211" t="s">
        <v>154</v>
      </c>
    </row>
    <row r="208" spans="2:51" s="14" customFormat="1" ht="11.25">
      <c r="B208" s="212"/>
      <c r="C208" s="213"/>
      <c r="D208" s="202" t="s">
        <v>166</v>
      </c>
      <c r="E208" s="214" t="s">
        <v>19</v>
      </c>
      <c r="F208" s="215" t="s">
        <v>168</v>
      </c>
      <c r="G208" s="213"/>
      <c r="H208" s="216">
        <v>32.204999999999998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166</v>
      </c>
      <c r="AU208" s="222" t="s">
        <v>169</v>
      </c>
      <c r="AV208" s="14" t="s">
        <v>169</v>
      </c>
      <c r="AW208" s="14" t="s">
        <v>33</v>
      </c>
      <c r="AX208" s="14" t="s">
        <v>72</v>
      </c>
      <c r="AY208" s="222" t="s">
        <v>154</v>
      </c>
    </row>
    <row r="209" spans="1:65" s="15" customFormat="1" ht="11.25">
      <c r="B209" s="233"/>
      <c r="C209" s="234"/>
      <c r="D209" s="202" t="s">
        <v>166</v>
      </c>
      <c r="E209" s="235" t="s">
        <v>19</v>
      </c>
      <c r="F209" s="236" t="s">
        <v>275</v>
      </c>
      <c r="G209" s="234"/>
      <c r="H209" s="235" t="s">
        <v>19</v>
      </c>
      <c r="I209" s="237"/>
      <c r="J209" s="234"/>
      <c r="K209" s="234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166</v>
      </c>
      <c r="AU209" s="242" t="s">
        <v>169</v>
      </c>
      <c r="AV209" s="15" t="s">
        <v>79</v>
      </c>
      <c r="AW209" s="15" t="s">
        <v>33</v>
      </c>
      <c r="AX209" s="15" t="s">
        <v>72</v>
      </c>
      <c r="AY209" s="242" t="s">
        <v>154</v>
      </c>
    </row>
    <row r="210" spans="1:65" s="13" customFormat="1" ht="11.25">
      <c r="B210" s="200"/>
      <c r="C210" s="201"/>
      <c r="D210" s="202" t="s">
        <v>166</v>
      </c>
      <c r="E210" s="203" t="s">
        <v>19</v>
      </c>
      <c r="F210" s="204" t="s">
        <v>276</v>
      </c>
      <c r="G210" s="201"/>
      <c r="H210" s="205">
        <v>69.625</v>
      </c>
      <c r="I210" s="206"/>
      <c r="J210" s="201"/>
      <c r="K210" s="201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166</v>
      </c>
      <c r="AU210" s="211" t="s">
        <v>169</v>
      </c>
      <c r="AV210" s="13" t="s">
        <v>81</v>
      </c>
      <c r="AW210" s="13" t="s">
        <v>33</v>
      </c>
      <c r="AX210" s="13" t="s">
        <v>72</v>
      </c>
      <c r="AY210" s="211" t="s">
        <v>154</v>
      </c>
    </row>
    <row r="211" spans="1:65" s="13" customFormat="1" ht="11.25">
      <c r="B211" s="200"/>
      <c r="C211" s="201"/>
      <c r="D211" s="202" t="s">
        <v>166</v>
      </c>
      <c r="E211" s="203" t="s">
        <v>19</v>
      </c>
      <c r="F211" s="204" t="s">
        <v>277</v>
      </c>
      <c r="G211" s="201"/>
      <c r="H211" s="205">
        <v>-0.99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166</v>
      </c>
      <c r="AU211" s="211" t="s">
        <v>169</v>
      </c>
      <c r="AV211" s="13" t="s">
        <v>81</v>
      </c>
      <c r="AW211" s="13" t="s">
        <v>33</v>
      </c>
      <c r="AX211" s="13" t="s">
        <v>72</v>
      </c>
      <c r="AY211" s="211" t="s">
        <v>154</v>
      </c>
    </row>
    <row r="212" spans="1:65" s="14" customFormat="1" ht="11.25">
      <c r="B212" s="212"/>
      <c r="C212" s="213"/>
      <c r="D212" s="202" t="s">
        <v>166</v>
      </c>
      <c r="E212" s="214" t="s">
        <v>19</v>
      </c>
      <c r="F212" s="215" t="s">
        <v>168</v>
      </c>
      <c r="G212" s="213"/>
      <c r="H212" s="216">
        <v>68.635000000000005</v>
      </c>
      <c r="I212" s="217"/>
      <c r="J212" s="213"/>
      <c r="K212" s="213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166</v>
      </c>
      <c r="AU212" s="222" t="s">
        <v>169</v>
      </c>
      <c r="AV212" s="14" t="s">
        <v>169</v>
      </c>
      <c r="AW212" s="14" t="s">
        <v>33</v>
      </c>
      <c r="AX212" s="14" t="s">
        <v>72</v>
      </c>
      <c r="AY212" s="222" t="s">
        <v>154</v>
      </c>
    </row>
    <row r="213" spans="1:65" s="16" customFormat="1" ht="11.25">
      <c r="B213" s="243"/>
      <c r="C213" s="244"/>
      <c r="D213" s="202" t="s">
        <v>166</v>
      </c>
      <c r="E213" s="245" t="s">
        <v>19</v>
      </c>
      <c r="F213" s="246" t="s">
        <v>278</v>
      </c>
      <c r="G213" s="244"/>
      <c r="H213" s="247">
        <v>393.52199999999999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166</v>
      </c>
      <c r="AU213" s="253" t="s">
        <v>169</v>
      </c>
      <c r="AV213" s="16" t="s">
        <v>162</v>
      </c>
      <c r="AW213" s="16" t="s">
        <v>33</v>
      </c>
      <c r="AX213" s="16" t="s">
        <v>79</v>
      </c>
      <c r="AY213" s="253" t="s">
        <v>154</v>
      </c>
    </row>
    <row r="214" spans="1:65" s="2" customFormat="1" ht="24.2" customHeight="1">
      <c r="A214" s="38"/>
      <c r="B214" s="39"/>
      <c r="C214" s="182" t="s">
        <v>279</v>
      </c>
      <c r="D214" s="182" t="s">
        <v>157</v>
      </c>
      <c r="E214" s="183" t="s">
        <v>280</v>
      </c>
      <c r="F214" s="184" t="s">
        <v>281</v>
      </c>
      <c r="G214" s="185" t="s">
        <v>160</v>
      </c>
      <c r="H214" s="186">
        <v>23.46</v>
      </c>
      <c r="I214" s="187"/>
      <c r="J214" s="188">
        <f>ROUND(I214*H214,2)</f>
        <v>0</v>
      </c>
      <c r="K214" s="184" t="s">
        <v>161</v>
      </c>
      <c r="L214" s="43"/>
      <c r="M214" s="189" t="s">
        <v>19</v>
      </c>
      <c r="N214" s="190" t="s">
        <v>43</v>
      </c>
      <c r="O214" s="68"/>
      <c r="P214" s="191">
        <f>O214*H214</f>
        <v>0</v>
      </c>
      <c r="Q214" s="191">
        <v>1.166E-2</v>
      </c>
      <c r="R214" s="191">
        <f>Q214*H214</f>
        <v>0.2735436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162</v>
      </c>
      <c r="AT214" s="193" t="s">
        <v>157</v>
      </c>
      <c r="AU214" s="193" t="s">
        <v>169</v>
      </c>
      <c r="AY214" s="21" t="s">
        <v>154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21" t="s">
        <v>79</v>
      </c>
      <c r="BK214" s="194">
        <f>ROUND(I214*H214,2)</f>
        <v>0</v>
      </c>
      <c r="BL214" s="21" t="s">
        <v>162</v>
      </c>
      <c r="BM214" s="193" t="s">
        <v>282</v>
      </c>
    </row>
    <row r="215" spans="1:65" s="2" customFormat="1" ht="11.25">
      <c r="A215" s="38"/>
      <c r="B215" s="39"/>
      <c r="C215" s="40"/>
      <c r="D215" s="195" t="s">
        <v>164</v>
      </c>
      <c r="E215" s="40"/>
      <c r="F215" s="196" t="s">
        <v>283</v>
      </c>
      <c r="G215" s="40"/>
      <c r="H215" s="40"/>
      <c r="I215" s="197"/>
      <c r="J215" s="40"/>
      <c r="K215" s="40"/>
      <c r="L215" s="43"/>
      <c r="M215" s="198"/>
      <c r="N215" s="199"/>
      <c r="O215" s="68"/>
      <c r="P215" s="68"/>
      <c r="Q215" s="68"/>
      <c r="R215" s="68"/>
      <c r="S215" s="68"/>
      <c r="T215" s="69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21" t="s">
        <v>164</v>
      </c>
      <c r="AU215" s="21" t="s">
        <v>169</v>
      </c>
    </row>
    <row r="216" spans="1:65" s="13" customFormat="1" ht="11.25">
      <c r="B216" s="200"/>
      <c r="C216" s="201"/>
      <c r="D216" s="202" t="s">
        <v>166</v>
      </c>
      <c r="E216" s="203" t="s">
        <v>19</v>
      </c>
      <c r="F216" s="204" t="s">
        <v>255</v>
      </c>
      <c r="G216" s="201"/>
      <c r="H216" s="205">
        <v>14.91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166</v>
      </c>
      <c r="AU216" s="211" t="s">
        <v>169</v>
      </c>
      <c r="AV216" s="13" t="s">
        <v>81</v>
      </c>
      <c r="AW216" s="13" t="s">
        <v>33</v>
      </c>
      <c r="AX216" s="13" t="s">
        <v>72</v>
      </c>
      <c r="AY216" s="211" t="s">
        <v>154</v>
      </c>
    </row>
    <row r="217" spans="1:65" s="13" customFormat="1" ht="11.25">
      <c r="B217" s="200"/>
      <c r="C217" s="201"/>
      <c r="D217" s="202" t="s">
        <v>166</v>
      </c>
      <c r="E217" s="203" t="s">
        <v>19</v>
      </c>
      <c r="F217" s="204" t="s">
        <v>256</v>
      </c>
      <c r="G217" s="201"/>
      <c r="H217" s="205">
        <v>8.5500000000000007</v>
      </c>
      <c r="I217" s="206"/>
      <c r="J217" s="201"/>
      <c r="K217" s="201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166</v>
      </c>
      <c r="AU217" s="211" t="s">
        <v>169</v>
      </c>
      <c r="AV217" s="13" t="s">
        <v>81</v>
      </c>
      <c r="AW217" s="13" t="s">
        <v>33</v>
      </c>
      <c r="AX217" s="13" t="s">
        <v>72</v>
      </c>
      <c r="AY217" s="211" t="s">
        <v>154</v>
      </c>
    </row>
    <row r="218" spans="1:65" s="14" customFormat="1" ht="11.25">
      <c r="B218" s="212"/>
      <c r="C218" s="213"/>
      <c r="D218" s="202" t="s">
        <v>166</v>
      </c>
      <c r="E218" s="214" t="s">
        <v>19</v>
      </c>
      <c r="F218" s="215" t="s">
        <v>168</v>
      </c>
      <c r="G218" s="213"/>
      <c r="H218" s="216">
        <v>23.46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166</v>
      </c>
      <c r="AU218" s="222" t="s">
        <v>169</v>
      </c>
      <c r="AV218" s="14" t="s">
        <v>169</v>
      </c>
      <c r="AW218" s="14" t="s">
        <v>33</v>
      </c>
      <c r="AX218" s="14" t="s">
        <v>79</v>
      </c>
      <c r="AY218" s="222" t="s">
        <v>154</v>
      </c>
    </row>
    <row r="219" spans="1:65" s="2" customFormat="1" ht="37.9" customHeight="1">
      <c r="A219" s="38"/>
      <c r="B219" s="39"/>
      <c r="C219" s="182" t="s">
        <v>284</v>
      </c>
      <c r="D219" s="182" t="s">
        <v>157</v>
      </c>
      <c r="E219" s="183" t="s">
        <v>285</v>
      </c>
      <c r="F219" s="184" t="s">
        <v>286</v>
      </c>
      <c r="G219" s="185" t="s">
        <v>160</v>
      </c>
      <c r="H219" s="186">
        <v>32.17</v>
      </c>
      <c r="I219" s="187"/>
      <c r="J219" s="188">
        <f>ROUND(I219*H219,2)</f>
        <v>0</v>
      </c>
      <c r="K219" s="184" t="s">
        <v>161</v>
      </c>
      <c r="L219" s="43"/>
      <c r="M219" s="189" t="s">
        <v>19</v>
      </c>
      <c r="N219" s="190" t="s">
        <v>43</v>
      </c>
      <c r="O219" s="68"/>
      <c r="P219" s="191">
        <f>O219*H219</f>
        <v>0</v>
      </c>
      <c r="Q219" s="191">
        <v>8.3899999999999999E-3</v>
      </c>
      <c r="R219" s="191">
        <f>Q219*H219</f>
        <v>0.26990629999999999</v>
      </c>
      <c r="S219" s="191">
        <v>0</v>
      </c>
      <c r="T219" s="19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3" t="s">
        <v>162</v>
      </c>
      <c r="AT219" s="193" t="s">
        <v>157</v>
      </c>
      <c r="AU219" s="193" t="s">
        <v>169</v>
      </c>
      <c r="AY219" s="21" t="s">
        <v>154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21" t="s">
        <v>79</v>
      </c>
      <c r="BK219" s="194">
        <f>ROUND(I219*H219,2)</f>
        <v>0</v>
      </c>
      <c r="BL219" s="21" t="s">
        <v>162</v>
      </c>
      <c r="BM219" s="193" t="s">
        <v>287</v>
      </c>
    </row>
    <row r="220" spans="1:65" s="2" customFormat="1" ht="11.25">
      <c r="A220" s="38"/>
      <c r="B220" s="39"/>
      <c r="C220" s="40"/>
      <c r="D220" s="195" t="s">
        <v>164</v>
      </c>
      <c r="E220" s="40"/>
      <c r="F220" s="196" t="s">
        <v>288</v>
      </c>
      <c r="G220" s="40"/>
      <c r="H220" s="40"/>
      <c r="I220" s="197"/>
      <c r="J220" s="40"/>
      <c r="K220" s="40"/>
      <c r="L220" s="43"/>
      <c r="M220" s="198"/>
      <c r="N220" s="199"/>
      <c r="O220" s="68"/>
      <c r="P220" s="68"/>
      <c r="Q220" s="68"/>
      <c r="R220" s="68"/>
      <c r="S220" s="68"/>
      <c r="T220" s="69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21" t="s">
        <v>164</v>
      </c>
      <c r="AU220" s="21" t="s">
        <v>169</v>
      </c>
    </row>
    <row r="221" spans="1:65" s="15" customFormat="1" ht="11.25">
      <c r="B221" s="233"/>
      <c r="C221" s="234"/>
      <c r="D221" s="202" t="s">
        <v>166</v>
      </c>
      <c r="E221" s="235" t="s">
        <v>19</v>
      </c>
      <c r="F221" s="236" t="s">
        <v>289</v>
      </c>
      <c r="G221" s="234"/>
      <c r="H221" s="235" t="s">
        <v>19</v>
      </c>
      <c r="I221" s="237"/>
      <c r="J221" s="234"/>
      <c r="K221" s="234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166</v>
      </c>
      <c r="AU221" s="242" t="s">
        <v>169</v>
      </c>
      <c r="AV221" s="15" t="s">
        <v>79</v>
      </c>
      <c r="AW221" s="15" t="s">
        <v>33</v>
      </c>
      <c r="AX221" s="15" t="s">
        <v>72</v>
      </c>
      <c r="AY221" s="242" t="s">
        <v>154</v>
      </c>
    </row>
    <row r="222" spans="1:65" s="13" customFormat="1" ht="11.25">
      <c r="B222" s="200"/>
      <c r="C222" s="201"/>
      <c r="D222" s="202" t="s">
        <v>166</v>
      </c>
      <c r="E222" s="203" t="s">
        <v>19</v>
      </c>
      <c r="F222" s="204" t="s">
        <v>290</v>
      </c>
      <c r="G222" s="201"/>
      <c r="H222" s="205">
        <v>19.170000000000002</v>
      </c>
      <c r="I222" s="206"/>
      <c r="J222" s="201"/>
      <c r="K222" s="201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166</v>
      </c>
      <c r="AU222" s="211" t="s">
        <v>169</v>
      </c>
      <c r="AV222" s="13" t="s">
        <v>81</v>
      </c>
      <c r="AW222" s="13" t="s">
        <v>33</v>
      </c>
      <c r="AX222" s="13" t="s">
        <v>72</v>
      </c>
      <c r="AY222" s="211" t="s">
        <v>154</v>
      </c>
    </row>
    <row r="223" spans="1:65" s="15" customFormat="1" ht="11.25">
      <c r="B223" s="233"/>
      <c r="C223" s="234"/>
      <c r="D223" s="202" t="s">
        <v>166</v>
      </c>
      <c r="E223" s="235" t="s">
        <v>19</v>
      </c>
      <c r="F223" s="236" t="s">
        <v>291</v>
      </c>
      <c r="G223" s="234"/>
      <c r="H223" s="235" t="s">
        <v>19</v>
      </c>
      <c r="I223" s="237"/>
      <c r="J223" s="234"/>
      <c r="K223" s="234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166</v>
      </c>
      <c r="AU223" s="242" t="s">
        <v>169</v>
      </c>
      <c r="AV223" s="15" t="s">
        <v>79</v>
      </c>
      <c r="AW223" s="15" t="s">
        <v>33</v>
      </c>
      <c r="AX223" s="15" t="s">
        <v>72</v>
      </c>
      <c r="AY223" s="242" t="s">
        <v>154</v>
      </c>
    </row>
    <row r="224" spans="1:65" s="13" customFormat="1" ht="11.25">
      <c r="B224" s="200"/>
      <c r="C224" s="201"/>
      <c r="D224" s="202" t="s">
        <v>166</v>
      </c>
      <c r="E224" s="203" t="s">
        <v>19</v>
      </c>
      <c r="F224" s="204" t="s">
        <v>292</v>
      </c>
      <c r="G224" s="201"/>
      <c r="H224" s="205">
        <v>13</v>
      </c>
      <c r="I224" s="206"/>
      <c r="J224" s="201"/>
      <c r="K224" s="201"/>
      <c r="L224" s="207"/>
      <c r="M224" s="208"/>
      <c r="N224" s="209"/>
      <c r="O224" s="209"/>
      <c r="P224" s="209"/>
      <c r="Q224" s="209"/>
      <c r="R224" s="209"/>
      <c r="S224" s="209"/>
      <c r="T224" s="210"/>
      <c r="AT224" s="211" t="s">
        <v>166</v>
      </c>
      <c r="AU224" s="211" t="s">
        <v>169</v>
      </c>
      <c r="AV224" s="13" t="s">
        <v>81</v>
      </c>
      <c r="AW224" s="13" t="s">
        <v>33</v>
      </c>
      <c r="AX224" s="13" t="s">
        <v>72</v>
      </c>
      <c r="AY224" s="211" t="s">
        <v>154</v>
      </c>
    </row>
    <row r="225" spans="1:65" s="14" customFormat="1" ht="11.25">
      <c r="B225" s="212"/>
      <c r="C225" s="213"/>
      <c r="D225" s="202" t="s">
        <v>166</v>
      </c>
      <c r="E225" s="214" t="s">
        <v>19</v>
      </c>
      <c r="F225" s="215" t="s">
        <v>168</v>
      </c>
      <c r="G225" s="213"/>
      <c r="H225" s="216">
        <v>32.17</v>
      </c>
      <c r="I225" s="217"/>
      <c r="J225" s="213"/>
      <c r="K225" s="213"/>
      <c r="L225" s="218"/>
      <c r="M225" s="219"/>
      <c r="N225" s="220"/>
      <c r="O225" s="220"/>
      <c r="P225" s="220"/>
      <c r="Q225" s="220"/>
      <c r="R225" s="220"/>
      <c r="S225" s="220"/>
      <c r="T225" s="221"/>
      <c r="AT225" s="222" t="s">
        <v>166</v>
      </c>
      <c r="AU225" s="222" t="s">
        <v>169</v>
      </c>
      <c r="AV225" s="14" t="s">
        <v>169</v>
      </c>
      <c r="AW225" s="14" t="s">
        <v>33</v>
      </c>
      <c r="AX225" s="14" t="s">
        <v>79</v>
      </c>
      <c r="AY225" s="222" t="s">
        <v>154</v>
      </c>
    </row>
    <row r="226" spans="1:65" s="2" customFormat="1" ht="37.9" customHeight="1">
      <c r="A226" s="38"/>
      <c r="B226" s="39"/>
      <c r="C226" s="223" t="s">
        <v>293</v>
      </c>
      <c r="D226" s="223" t="s">
        <v>192</v>
      </c>
      <c r="E226" s="224" t="s">
        <v>294</v>
      </c>
      <c r="F226" s="225" t="s">
        <v>295</v>
      </c>
      <c r="G226" s="226" t="s">
        <v>160</v>
      </c>
      <c r="H226" s="227">
        <v>33.779000000000003</v>
      </c>
      <c r="I226" s="228"/>
      <c r="J226" s="229">
        <f>ROUND(I226*H226,2)</f>
        <v>0</v>
      </c>
      <c r="K226" s="225" t="s">
        <v>19</v>
      </c>
      <c r="L226" s="230"/>
      <c r="M226" s="231" t="s">
        <v>19</v>
      </c>
      <c r="N226" s="232" t="s">
        <v>43</v>
      </c>
      <c r="O226" s="68"/>
      <c r="P226" s="191">
        <f>O226*H226</f>
        <v>0</v>
      </c>
      <c r="Q226" s="191">
        <v>6.9999999999999999E-4</v>
      </c>
      <c r="R226" s="191">
        <f>Q226*H226</f>
        <v>2.3645300000000001E-2</v>
      </c>
      <c r="S226" s="191">
        <v>0</v>
      </c>
      <c r="T226" s="19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3" t="s">
        <v>195</v>
      </c>
      <c r="AT226" s="193" t="s">
        <v>192</v>
      </c>
      <c r="AU226" s="193" t="s">
        <v>169</v>
      </c>
      <c r="AY226" s="21" t="s">
        <v>154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1" t="s">
        <v>79</v>
      </c>
      <c r="BK226" s="194">
        <f>ROUND(I226*H226,2)</f>
        <v>0</v>
      </c>
      <c r="BL226" s="21" t="s">
        <v>162</v>
      </c>
      <c r="BM226" s="193" t="s">
        <v>296</v>
      </c>
    </row>
    <row r="227" spans="1:65" s="13" customFormat="1" ht="11.25">
      <c r="B227" s="200"/>
      <c r="C227" s="201"/>
      <c r="D227" s="202" t="s">
        <v>166</v>
      </c>
      <c r="E227" s="201"/>
      <c r="F227" s="204" t="s">
        <v>297</v>
      </c>
      <c r="G227" s="201"/>
      <c r="H227" s="205">
        <v>33.779000000000003</v>
      </c>
      <c r="I227" s="206"/>
      <c r="J227" s="201"/>
      <c r="K227" s="201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166</v>
      </c>
      <c r="AU227" s="211" t="s">
        <v>169</v>
      </c>
      <c r="AV227" s="13" t="s">
        <v>81</v>
      </c>
      <c r="AW227" s="13" t="s">
        <v>4</v>
      </c>
      <c r="AX227" s="13" t="s">
        <v>79</v>
      </c>
      <c r="AY227" s="211" t="s">
        <v>154</v>
      </c>
    </row>
    <row r="228" spans="1:65" s="2" customFormat="1" ht="24.2" customHeight="1">
      <c r="A228" s="38"/>
      <c r="B228" s="39"/>
      <c r="C228" s="182" t="s">
        <v>298</v>
      </c>
      <c r="D228" s="182" t="s">
        <v>157</v>
      </c>
      <c r="E228" s="183" t="s">
        <v>199</v>
      </c>
      <c r="F228" s="184" t="s">
        <v>200</v>
      </c>
      <c r="G228" s="185" t="s">
        <v>160</v>
      </c>
      <c r="H228" s="186">
        <v>32.17</v>
      </c>
      <c r="I228" s="187"/>
      <c r="J228" s="188">
        <f>ROUND(I228*H228,2)</f>
        <v>0</v>
      </c>
      <c r="K228" s="184" t="s">
        <v>161</v>
      </c>
      <c r="L228" s="43"/>
      <c r="M228" s="189" t="s">
        <v>19</v>
      </c>
      <c r="N228" s="190" t="s">
        <v>43</v>
      </c>
      <c r="O228" s="68"/>
      <c r="P228" s="191">
        <f>O228*H228</f>
        <v>0</v>
      </c>
      <c r="Q228" s="191">
        <v>2.8500000000000001E-3</v>
      </c>
      <c r="R228" s="191">
        <f>Q228*H228</f>
        <v>9.1684500000000002E-2</v>
      </c>
      <c r="S228" s="191">
        <v>0</v>
      </c>
      <c r="T228" s="19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3" t="s">
        <v>162</v>
      </c>
      <c r="AT228" s="193" t="s">
        <v>157</v>
      </c>
      <c r="AU228" s="193" t="s">
        <v>169</v>
      </c>
      <c r="AY228" s="21" t="s">
        <v>154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1" t="s">
        <v>79</v>
      </c>
      <c r="BK228" s="194">
        <f>ROUND(I228*H228,2)</f>
        <v>0</v>
      </c>
      <c r="BL228" s="21" t="s">
        <v>162</v>
      </c>
      <c r="BM228" s="193" t="s">
        <v>299</v>
      </c>
    </row>
    <row r="229" spans="1:65" s="2" customFormat="1" ht="11.25">
      <c r="A229" s="38"/>
      <c r="B229" s="39"/>
      <c r="C229" s="40"/>
      <c r="D229" s="195" t="s">
        <v>164</v>
      </c>
      <c r="E229" s="40"/>
      <c r="F229" s="196" t="s">
        <v>202</v>
      </c>
      <c r="G229" s="40"/>
      <c r="H229" s="40"/>
      <c r="I229" s="197"/>
      <c r="J229" s="40"/>
      <c r="K229" s="40"/>
      <c r="L229" s="43"/>
      <c r="M229" s="198"/>
      <c r="N229" s="199"/>
      <c r="O229" s="68"/>
      <c r="P229" s="68"/>
      <c r="Q229" s="68"/>
      <c r="R229" s="68"/>
      <c r="S229" s="68"/>
      <c r="T229" s="69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21" t="s">
        <v>164</v>
      </c>
      <c r="AU229" s="21" t="s">
        <v>169</v>
      </c>
    </row>
    <row r="230" spans="1:65" s="15" customFormat="1" ht="11.25">
      <c r="B230" s="233"/>
      <c r="C230" s="234"/>
      <c r="D230" s="202" t="s">
        <v>166</v>
      </c>
      <c r="E230" s="235" t="s">
        <v>19</v>
      </c>
      <c r="F230" s="236" t="s">
        <v>289</v>
      </c>
      <c r="G230" s="234"/>
      <c r="H230" s="235" t="s">
        <v>19</v>
      </c>
      <c r="I230" s="237"/>
      <c r="J230" s="234"/>
      <c r="K230" s="234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166</v>
      </c>
      <c r="AU230" s="242" t="s">
        <v>169</v>
      </c>
      <c r="AV230" s="15" t="s">
        <v>79</v>
      </c>
      <c r="AW230" s="15" t="s">
        <v>33</v>
      </c>
      <c r="AX230" s="15" t="s">
        <v>72</v>
      </c>
      <c r="AY230" s="242" t="s">
        <v>154</v>
      </c>
    </row>
    <row r="231" spans="1:65" s="13" customFormat="1" ht="11.25">
      <c r="B231" s="200"/>
      <c r="C231" s="201"/>
      <c r="D231" s="202" t="s">
        <v>166</v>
      </c>
      <c r="E231" s="203" t="s">
        <v>19</v>
      </c>
      <c r="F231" s="204" t="s">
        <v>290</v>
      </c>
      <c r="G231" s="201"/>
      <c r="H231" s="205">
        <v>19.170000000000002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166</v>
      </c>
      <c r="AU231" s="211" t="s">
        <v>169</v>
      </c>
      <c r="AV231" s="13" t="s">
        <v>81</v>
      </c>
      <c r="AW231" s="13" t="s">
        <v>33</v>
      </c>
      <c r="AX231" s="13" t="s">
        <v>72</v>
      </c>
      <c r="AY231" s="211" t="s">
        <v>154</v>
      </c>
    </row>
    <row r="232" spans="1:65" s="15" customFormat="1" ht="11.25">
      <c r="B232" s="233"/>
      <c r="C232" s="234"/>
      <c r="D232" s="202" t="s">
        <v>166</v>
      </c>
      <c r="E232" s="235" t="s">
        <v>19</v>
      </c>
      <c r="F232" s="236" t="s">
        <v>291</v>
      </c>
      <c r="G232" s="234"/>
      <c r="H232" s="235" t="s">
        <v>19</v>
      </c>
      <c r="I232" s="237"/>
      <c r="J232" s="234"/>
      <c r="K232" s="234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166</v>
      </c>
      <c r="AU232" s="242" t="s">
        <v>169</v>
      </c>
      <c r="AV232" s="15" t="s">
        <v>79</v>
      </c>
      <c r="AW232" s="15" t="s">
        <v>33</v>
      </c>
      <c r="AX232" s="15" t="s">
        <v>72</v>
      </c>
      <c r="AY232" s="242" t="s">
        <v>154</v>
      </c>
    </row>
    <row r="233" spans="1:65" s="13" customFormat="1" ht="11.25">
      <c r="B233" s="200"/>
      <c r="C233" s="201"/>
      <c r="D233" s="202" t="s">
        <v>166</v>
      </c>
      <c r="E233" s="203" t="s">
        <v>19</v>
      </c>
      <c r="F233" s="204" t="s">
        <v>292</v>
      </c>
      <c r="G233" s="201"/>
      <c r="H233" s="205">
        <v>13</v>
      </c>
      <c r="I233" s="206"/>
      <c r="J233" s="201"/>
      <c r="K233" s="201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166</v>
      </c>
      <c r="AU233" s="211" t="s">
        <v>169</v>
      </c>
      <c r="AV233" s="13" t="s">
        <v>81</v>
      </c>
      <c r="AW233" s="13" t="s">
        <v>33</v>
      </c>
      <c r="AX233" s="13" t="s">
        <v>72</v>
      </c>
      <c r="AY233" s="211" t="s">
        <v>154</v>
      </c>
    </row>
    <row r="234" spans="1:65" s="14" customFormat="1" ht="11.25">
      <c r="B234" s="212"/>
      <c r="C234" s="213"/>
      <c r="D234" s="202" t="s">
        <v>166</v>
      </c>
      <c r="E234" s="214" t="s">
        <v>19</v>
      </c>
      <c r="F234" s="215" t="s">
        <v>168</v>
      </c>
      <c r="G234" s="213"/>
      <c r="H234" s="216">
        <v>32.17</v>
      </c>
      <c r="I234" s="217"/>
      <c r="J234" s="213"/>
      <c r="K234" s="213"/>
      <c r="L234" s="218"/>
      <c r="M234" s="219"/>
      <c r="N234" s="220"/>
      <c r="O234" s="220"/>
      <c r="P234" s="220"/>
      <c r="Q234" s="220"/>
      <c r="R234" s="220"/>
      <c r="S234" s="220"/>
      <c r="T234" s="221"/>
      <c r="AT234" s="222" t="s">
        <v>166</v>
      </c>
      <c r="AU234" s="222" t="s">
        <v>169</v>
      </c>
      <c r="AV234" s="14" t="s">
        <v>169</v>
      </c>
      <c r="AW234" s="14" t="s">
        <v>33</v>
      </c>
      <c r="AX234" s="14" t="s">
        <v>79</v>
      </c>
      <c r="AY234" s="222" t="s">
        <v>154</v>
      </c>
    </row>
    <row r="235" spans="1:65" s="2" customFormat="1" ht="16.5" customHeight="1">
      <c r="A235" s="38"/>
      <c r="B235" s="39"/>
      <c r="C235" s="182" t="s">
        <v>300</v>
      </c>
      <c r="D235" s="182" t="s">
        <v>157</v>
      </c>
      <c r="E235" s="183" t="s">
        <v>203</v>
      </c>
      <c r="F235" s="184" t="s">
        <v>204</v>
      </c>
      <c r="G235" s="185" t="s">
        <v>160</v>
      </c>
      <c r="H235" s="186">
        <v>32.17</v>
      </c>
      <c r="I235" s="187"/>
      <c r="J235" s="188">
        <f>ROUND(I235*H235,2)</f>
        <v>0</v>
      </c>
      <c r="K235" s="184" t="s">
        <v>161</v>
      </c>
      <c r="L235" s="43"/>
      <c r="M235" s="189" t="s">
        <v>19</v>
      </c>
      <c r="N235" s="190" t="s">
        <v>43</v>
      </c>
      <c r="O235" s="68"/>
      <c r="P235" s="191">
        <f>O235*H235</f>
        <v>0</v>
      </c>
      <c r="Q235" s="191">
        <v>1.3999999999999999E-4</v>
      </c>
      <c r="R235" s="191">
        <f>Q235*H235</f>
        <v>4.5037999999999996E-3</v>
      </c>
      <c r="S235" s="191">
        <v>0</v>
      </c>
      <c r="T235" s="19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3" t="s">
        <v>162</v>
      </c>
      <c r="AT235" s="193" t="s">
        <v>157</v>
      </c>
      <c r="AU235" s="193" t="s">
        <v>169</v>
      </c>
      <c r="AY235" s="21" t="s">
        <v>154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21" t="s">
        <v>79</v>
      </c>
      <c r="BK235" s="194">
        <f>ROUND(I235*H235,2)</f>
        <v>0</v>
      </c>
      <c r="BL235" s="21" t="s">
        <v>162</v>
      </c>
      <c r="BM235" s="193" t="s">
        <v>301</v>
      </c>
    </row>
    <row r="236" spans="1:65" s="2" customFormat="1" ht="11.25">
      <c r="A236" s="38"/>
      <c r="B236" s="39"/>
      <c r="C236" s="40"/>
      <c r="D236" s="195" t="s">
        <v>164</v>
      </c>
      <c r="E236" s="40"/>
      <c r="F236" s="196" t="s">
        <v>206</v>
      </c>
      <c r="G236" s="40"/>
      <c r="H236" s="40"/>
      <c r="I236" s="197"/>
      <c r="J236" s="40"/>
      <c r="K236" s="40"/>
      <c r="L236" s="43"/>
      <c r="M236" s="198"/>
      <c r="N236" s="199"/>
      <c r="O236" s="68"/>
      <c r="P236" s="68"/>
      <c r="Q236" s="68"/>
      <c r="R236" s="68"/>
      <c r="S236" s="68"/>
      <c r="T236" s="69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21" t="s">
        <v>164</v>
      </c>
      <c r="AU236" s="21" t="s">
        <v>169</v>
      </c>
    </row>
    <row r="237" spans="1:65" s="2" customFormat="1" ht="24.2" customHeight="1">
      <c r="A237" s="38"/>
      <c r="B237" s="39"/>
      <c r="C237" s="182" t="s">
        <v>7</v>
      </c>
      <c r="D237" s="182" t="s">
        <v>157</v>
      </c>
      <c r="E237" s="183" t="s">
        <v>302</v>
      </c>
      <c r="F237" s="184" t="s">
        <v>303</v>
      </c>
      <c r="G237" s="185" t="s">
        <v>160</v>
      </c>
      <c r="H237" s="186">
        <v>268.834</v>
      </c>
      <c r="I237" s="187"/>
      <c r="J237" s="188">
        <f>ROUND(I237*H237,2)</f>
        <v>0</v>
      </c>
      <c r="K237" s="184" t="s">
        <v>161</v>
      </c>
      <c r="L237" s="43"/>
      <c r="M237" s="189" t="s">
        <v>19</v>
      </c>
      <c r="N237" s="190" t="s">
        <v>43</v>
      </c>
      <c r="O237" s="68"/>
      <c r="P237" s="191">
        <f>O237*H237</f>
        <v>0</v>
      </c>
      <c r="Q237" s="191">
        <v>1.166E-2</v>
      </c>
      <c r="R237" s="191">
        <f>Q237*H237</f>
        <v>3.1346044399999999</v>
      </c>
      <c r="S237" s="191">
        <v>0</v>
      </c>
      <c r="T237" s="19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3" t="s">
        <v>162</v>
      </c>
      <c r="AT237" s="193" t="s">
        <v>157</v>
      </c>
      <c r="AU237" s="193" t="s">
        <v>169</v>
      </c>
      <c r="AY237" s="21" t="s">
        <v>154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21" t="s">
        <v>79</v>
      </c>
      <c r="BK237" s="194">
        <f>ROUND(I237*H237,2)</f>
        <v>0</v>
      </c>
      <c r="BL237" s="21" t="s">
        <v>162</v>
      </c>
      <c r="BM237" s="193" t="s">
        <v>304</v>
      </c>
    </row>
    <row r="238" spans="1:65" s="2" customFormat="1" ht="11.25">
      <c r="A238" s="38"/>
      <c r="B238" s="39"/>
      <c r="C238" s="40"/>
      <c r="D238" s="195" t="s">
        <v>164</v>
      </c>
      <c r="E238" s="40"/>
      <c r="F238" s="196" t="s">
        <v>305</v>
      </c>
      <c r="G238" s="40"/>
      <c r="H238" s="40"/>
      <c r="I238" s="197"/>
      <c r="J238" s="40"/>
      <c r="K238" s="40"/>
      <c r="L238" s="43"/>
      <c r="M238" s="198"/>
      <c r="N238" s="199"/>
      <c r="O238" s="68"/>
      <c r="P238" s="68"/>
      <c r="Q238" s="68"/>
      <c r="R238" s="68"/>
      <c r="S238" s="68"/>
      <c r="T238" s="69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21" t="s">
        <v>164</v>
      </c>
      <c r="AU238" s="21" t="s">
        <v>169</v>
      </c>
    </row>
    <row r="239" spans="1:65" s="15" customFormat="1" ht="11.25">
      <c r="B239" s="233"/>
      <c r="C239" s="234"/>
      <c r="D239" s="202" t="s">
        <v>166</v>
      </c>
      <c r="E239" s="235" t="s">
        <v>19</v>
      </c>
      <c r="F239" s="236" t="s">
        <v>261</v>
      </c>
      <c r="G239" s="234"/>
      <c r="H239" s="235" t="s">
        <v>19</v>
      </c>
      <c r="I239" s="237"/>
      <c r="J239" s="234"/>
      <c r="K239" s="234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166</v>
      </c>
      <c r="AU239" s="242" t="s">
        <v>169</v>
      </c>
      <c r="AV239" s="15" t="s">
        <v>79</v>
      </c>
      <c r="AW239" s="15" t="s">
        <v>33</v>
      </c>
      <c r="AX239" s="15" t="s">
        <v>72</v>
      </c>
      <c r="AY239" s="242" t="s">
        <v>154</v>
      </c>
    </row>
    <row r="240" spans="1:65" s="13" customFormat="1" ht="11.25">
      <c r="B240" s="200"/>
      <c r="C240" s="201"/>
      <c r="D240" s="202" t="s">
        <v>166</v>
      </c>
      <c r="E240" s="203" t="s">
        <v>19</v>
      </c>
      <c r="F240" s="204" t="s">
        <v>262</v>
      </c>
      <c r="G240" s="201"/>
      <c r="H240" s="205">
        <v>69.224999999999994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166</v>
      </c>
      <c r="AU240" s="211" t="s">
        <v>169</v>
      </c>
      <c r="AV240" s="13" t="s">
        <v>81</v>
      </c>
      <c r="AW240" s="13" t="s">
        <v>33</v>
      </c>
      <c r="AX240" s="13" t="s">
        <v>72</v>
      </c>
      <c r="AY240" s="211" t="s">
        <v>154</v>
      </c>
    </row>
    <row r="241" spans="2:51" s="13" customFormat="1" ht="11.25">
      <c r="B241" s="200"/>
      <c r="C241" s="201"/>
      <c r="D241" s="202" t="s">
        <v>166</v>
      </c>
      <c r="E241" s="203" t="s">
        <v>19</v>
      </c>
      <c r="F241" s="204" t="s">
        <v>263</v>
      </c>
      <c r="G241" s="201"/>
      <c r="H241" s="205">
        <v>-18.899999999999999</v>
      </c>
      <c r="I241" s="206"/>
      <c r="J241" s="201"/>
      <c r="K241" s="201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166</v>
      </c>
      <c r="AU241" s="211" t="s">
        <v>169</v>
      </c>
      <c r="AV241" s="13" t="s">
        <v>81</v>
      </c>
      <c r="AW241" s="13" t="s">
        <v>33</v>
      </c>
      <c r="AX241" s="13" t="s">
        <v>72</v>
      </c>
      <c r="AY241" s="211" t="s">
        <v>154</v>
      </c>
    </row>
    <row r="242" spans="2:51" s="13" customFormat="1" ht="11.25">
      <c r="B242" s="200"/>
      <c r="C242" s="201"/>
      <c r="D242" s="202" t="s">
        <v>166</v>
      </c>
      <c r="E242" s="203" t="s">
        <v>19</v>
      </c>
      <c r="F242" s="204" t="s">
        <v>264</v>
      </c>
      <c r="G242" s="201"/>
      <c r="H242" s="205">
        <v>5.58</v>
      </c>
      <c r="I242" s="206"/>
      <c r="J242" s="201"/>
      <c r="K242" s="201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166</v>
      </c>
      <c r="AU242" s="211" t="s">
        <v>169</v>
      </c>
      <c r="AV242" s="13" t="s">
        <v>81</v>
      </c>
      <c r="AW242" s="13" t="s">
        <v>33</v>
      </c>
      <c r="AX242" s="13" t="s">
        <v>72</v>
      </c>
      <c r="AY242" s="211" t="s">
        <v>154</v>
      </c>
    </row>
    <row r="243" spans="2:51" s="14" customFormat="1" ht="11.25">
      <c r="B243" s="212"/>
      <c r="C243" s="213"/>
      <c r="D243" s="202" t="s">
        <v>166</v>
      </c>
      <c r="E243" s="214" t="s">
        <v>19</v>
      </c>
      <c r="F243" s="215" t="s">
        <v>168</v>
      </c>
      <c r="G243" s="213"/>
      <c r="H243" s="216">
        <v>55.905000000000001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AT243" s="222" t="s">
        <v>166</v>
      </c>
      <c r="AU243" s="222" t="s">
        <v>169</v>
      </c>
      <c r="AV243" s="14" t="s">
        <v>169</v>
      </c>
      <c r="AW243" s="14" t="s">
        <v>33</v>
      </c>
      <c r="AX243" s="14" t="s">
        <v>72</v>
      </c>
      <c r="AY243" s="222" t="s">
        <v>154</v>
      </c>
    </row>
    <row r="244" spans="2:51" s="15" customFormat="1" ht="11.25">
      <c r="B244" s="233"/>
      <c r="C244" s="234"/>
      <c r="D244" s="202" t="s">
        <v>166</v>
      </c>
      <c r="E244" s="235" t="s">
        <v>19</v>
      </c>
      <c r="F244" s="236" t="s">
        <v>265</v>
      </c>
      <c r="G244" s="234"/>
      <c r="H244" s="235" t="s">
        <v>19</v>
      </c>
      <c r="I244" s="237"/>
      <c r="J244" s="234"/>
      <c r="K244" s="234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166</v>
      </c>
      <c r="AU244" s="242" t="s">
        <v>169</v>
      </c>
      <c r="AV244" s="15" t="s">
        <v>79</v>
      </c>
      <c r="AW244" s="15" t="s">
        <v>33</v>
      </c>
      <c r="AX244" s="15" t="s">
        <v>72</v>
      </c>
      <c r="AY244" s="242" t="s">
        <v>154</v>
      </c>
    </row>
    <row r="245" spans="2:51" s="13" customFormat="1" ht="11.25">
      <c r="B245" s="200"/>
      <c r="C245" s="201"/>
      <c r="D245" s="202" t="s">
        <v>166</v>
      </c>
      <c r="E245" s="203" t="s">
        <v>19</v>
      </c>
      <c r="F245" s="204" t="s">
        <v>266</v>
      </c>
      <c r="G245" s="201"/>
      <c r="H245" s="205">
        <v>101.761</v>
      </c>
      <c r="I245" s="206"/>
      <c r="J245" s="201"/>
      <c r="K245" s="201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166</v>
      </c>
      <c r="AU245" s="211" t="s">
        <v>169</v>
      </c>
      <c r="AV245" s="13" t="s">
        <v>81</v>
      </c>
      <c r="AW245" s="13" t="s">
        <v>33</v>
      </c>
      <c r="AX245" s="13" t="s">
        <v>72</v>
      </c>
      <c r="AY245" s="211" t="s">
        <v>154</v>
      </c>
    </row>
    <row r="246" spans="2:51" s="13" customFormat="1" ht="11.25">
      <c r="B246" s="200"/>
      <c r="C246" s="201"/>
      <c r="D246" s="202" t="s">
        <v>166</v>
      </c>
      <c r="E246" s="203" t="s">
        <v>19</v>
      </c>
      <c r="F246" s="204" t="s">
        <v>267</v>
      </c>
      <c r="G246" s="201"/>
      <c r="H246" s="205">
        <v>-30.538</v>
      </c>
      <c r="I246" s="206"/>
      <c r="J246" s="201"/>
      <c r="K246" s="201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166</v>
      </c>
      <c r="AU246" s="211" t="s">
        <v>169</v>
      </c>
      <c r="AV246" s="13" t="s">
        <v>81</v>
      </c>
      <c r="AW246" s="13" t="s">
        <v>33</v>
      </c>
      <c r="AX246" s="13" t="s">
        <v>72</v>
      </c>
      <c r="AY246" s="211" t="s">
        <v>154</v>
      </c>
    </row>
    <row r="247" spans="2:51" s="13" customFormat="1" ht="11.25">
      <c r="B247" s="200"/>
      <c r="C247" s="201"/>
      <c r="D247" s="202" t="s">
        <v>166</v>
      </c>
      <c r="E247" s="203" t="s">
        <v>19</v>
      </c>
      <c r="F247" s="204" t="s">
        <v>268</v>
      </c>
      <c r="G247" s="201"/>
      <c r="H247" s="205">
        <v>7.8869999999999996</v>
      </c>
      <c r="I247" s="206"/>
      <c r="J247" s="201"/>
      <c r="K247" s="201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166</v>
      </c>
      <c r="AU247" s="211" t="s">
        <v>169</v>
      </c>
      <c r="AV247" s="13" t="s">
        <v>81</v>
      </c>
      <c r="AW247" s="13" t="s">
        <v>33</v>
      </c>
      <c r="AX247" s="13" t="s">
        <v>72</v>
      </c>
      <c r="AY247" s="211" t="s">
        <v>154</v>
      </c>
    </row>
    <row r="248" spans="2:51" s="14" customFormat="1" ht="11.25">
      <c r="B248" s="212"/>
      <c r="C248" s="213"/>
      <c r="D248" s="202" t="s">
        <v>166</v>
      </c>
      <c r="E248" s="214" t="s">
        <v>19</v>
      </c>
      <c r="F248" s="215" t="s">
        <v>168</v>
      </c>
      <c r="G248" s="213"/>
      <c r="H248" s="216">
        <v>79.11</v>
      </c>
      <c r="I248" s="217"/>
      <c r="J248" s="213"/>
      <c r="K248" s="213"/>
      <c r="L248" s="218"/>
      <c r="M248" s="219"/>
      <c r="N248" s="220"/>
      <c r="O248" s="220"/>
      <c r="P248" s="220"/>
      <c r="Q248" s="220"/>
      <c r="R248" s="220"/>
      <c r="S248" s="220"/>
      <c r="T248" s="221"/>
      <c r="AT248" s="222" t="s">
        <v>166</v>
      </c>
      <c r="AU248" s="222" t="s">
        <v>169</v>
      </c>
      <c r="AV248" s="14" t="s">
        <v>169</v>
      </c>
      <c r="AW248" s="14" t="s">
        <v>33</v>
      </c>
      <c r="AX248" s="14" t="s">
        <v>72</v>
      </c>
      <c r="AY248" s="222" t="s">
        <v>154</v>
      </c>
    </row>
    <row r="249" spans="2:51" s="15" customFormat="1" ht="11.25">
      <c r="B249" s="233"/>
      <c r="C249" s="234"/>
      <c r="D249" s="202" t="s">
        <v>166</v>
      </c>
      <c r="E249" s="235" t="s">
        <v>19</v>
      </c>
      <c r="F249" s="236" t="s">
        <v>269</v>
      </c>
      <c r="G249" s="234"/>
      <c r="H249" s="235" t="s">
        <v>19</v>
      </c>
      <c r="I249" s="237"/>
      <c r="J249" s="234"/>
      <c r="K249" s="234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166</v>
      </c>
      <c r="AU249" s="242" t="s">
        <v>169</v>
      </c>
      <c r="AV249" s="15" t="s">
        <v>79</v>
      </c>
      <c r="AW249" s="15" t="s">
        <v>33</v>
      </c>
      <c r="AX249" s="15" t="s">
        <v>72</v>
      </c>
      <c r="AY249" s="242" t="s">
        <v>154</v>
      </c>
    </row>
    <row r="250" spans="2:51" s="13" customFormat="1" ht="11.25">
      <c r="B250" s="200"/>
      <c r="C250" s="201"/>
      <c r="D250" s="202" t="s">
        <v>166</v>
      </c>
      <c r="E250" s="203" t="s">
        <v>19</v>
      </c>
      <c r="F250" s="204" t="s">
        <v>270</v>
      </c>
      <c r="G250" s="201"/>
      <c r="H250" s="205">
        <v>75.054000000000002</v>
      </c>
      <c r="I250" s="206"/>
      <c r="J250" s="201"/>
      <c r="K250" s="201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166</v>
      </c>
      <c r="AU250" s="211" t="s">
        <v>169</v>
      </c>
      <c r="AV250" s="13" t="s">
        <v>81</v>
      </c>
      <c r="AW250" s="13" t="s">
        <v>33</v>
      </c>
      <c r="AX250" s="13" t="s">
        <v>72</v>
      </c>
      <c r="AY250" s="211" t="s">
        <v>154</v>
      </c>
    </row>
    <row r="251" spans="2:51" s="13" customFormat="1" ht="11.25">
      <c r="B251" s="200"/>
      <c r="C251" s="201"/>
      <c r="D251" s="202" t="s">
        <v>166</v>
      </c>
      <c r="E251" s="203" t="s">
        <v>19</v>
      </c>
      <c r="F251" s="204" t="s">
        <v>271</v>
      </c>
      <c r="G251" s="201"/>
      <c r="H251" s="205">
        <v>-13.664999999999999</v>
      </c>
      <c r="I251" s="206"/>
      <c r="J251" s="201"/>
      <c r="K251" s="201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166</v>
      </c>
      <c r="AU251" s="211" t="s">
        <v>169</v>
      </c>
      <c r="AV251" s="13" t="s">
        <v>81</v>
      </c>
      <c r="AW251" s="13" t="s">
        <v>33</v>
      </c>
      <c r="AX251" s="13" t="s">
        <v>72</v>
      </c>
      <c r="AY251" s="211" t="s">
        <v>154</v>
      </c>
    </row>
    <row r="252" spans="2:51" s="13" customFormat="1" ht="11.25">
      <c r="B252" s="200"/>
      <c r="C252" s="201"/>
      <c r="D252" s="202" t="s">
        <v>166</v>
      </c>
      <c r="E252" s="203" t="s">
        <v>19</v>
      </c>
      <c r="F252" s="204" t="s">
        <v>272</v>
      </c>
      <c r="G252" s="201"/>
      <c r="H252" s="205">
        <v>3.7949999999999999</v>
      </c>
      <c r="I252" s="206"/>
      <c r="J252" s="201"/>
      <c r="K252" s="201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166</v>
      </c>
      <c r="AU252" s="211" t="s">
        <v>169</v>
      </c>
      <c r="AV252" s="13" t="s">
        <v>81</v>
      </c>
      <c r="AW252" s="13" t="s">
        <v>33</v>
      </c>
      <c r="AX252" s="13" t="s">
        <v>72</v>
      </c>
      <c r="AY252" s="211" t="s">
        <v>154</v>
      </c>
    </row>
    <row r="253" spans="2:51" s="14" customFormat="1" ht="11.25">
      <c r="B253" s="212"/>
      <c r="C253" s="213"/>
      <c r="D253" s="202" t="s">
        <v>166</v>
      </c>
      <c r="E253" s="214" t="s">
        <v>19</v>
      </c>
      <c r="F253" s="215" t="s">
        <v>168</v>
      </c>
      <c r="G253" s="213"/>
      <c r="H253" s="216">
        <v>65.183999999999997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166</v>
      </c>
      <c r="AU253" s="222" t="s">
        <v>169</v>
      </c>
      <c r="AV253" s="14" t="s">
        <v>169</v>
      </c>
      <c r="AW253" s="14" t="s">
        <v>33</v>
      </c>
      <c r="AX253" s="14" t="s">
        <v>72</v>
      </c>
      <c r="AY253" s="222" t="s">
        <v>154</v>
      </c>
    </row>
    <row r="254" spans="2:51" s="15" customFormat="1" ht="11.25">
      <c r="B254" s="233"/>
      <c r="C254" s="234"/>
      <c r="D254" s="202" t="s">
        <v>166</v>
      </c>
      <c r="E254" s="235" t="s">
        <v>19</v>
      </c>
      <c r="F254" s="236" t="s">
        <v>275</v>
      </c>
      <c r="G254" s="234"/>
      <c r="H254" s="235" t="s">
        <v>19</v>
      </c>
      <c r="I254" s="237"/>
      <c r="J254" s="234"/>
      <c r="K254" s="234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166</v>
      </c>
      <c r="AU254" s="242" t="s">
        <v>169</v>
      </c>
      <c r="AV254" s="15" t="s">
        <v>79</v>
      </c>
      <c r="AW254" s="15" t="s">
        <v>33</v>
      </c>
      <c r="AX254" s="15" t="s">
        <v>72</v>
      </c>
      <c r="AY254" s="242" t="s">
        <v>154</v>
      </c>
    </row>
    <row r="255" spans="2:51" s="13" customFormat="1" ht="11.25">
      <c r="B255" s="200"/>
      <c r="C255" s="201"/>
      <c r="D255" s="202" t="s">
        <v>166</v>
      </c>
      <c r="E255" s="203" t="s">
        <v>19</v>
      </c>
      <c r="F255" s="204" t="s">
        <v>276</v>
      </c>
      <c r="G255" s="201"/>
      <c r="H255" s="205">
        <v>69.625</v>
      </c>
      <c r="I255" s="206"/>
      <c r="J255" s="201"/>
      <c r="K255" s="201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166</v>
      </c>
      <c r="AU255" s="211" t="s">
        <v>169</v>
      </c>
      <c r="AV255" s="13" t="s">
        <v>81</v>
      </c>
      <c r="AW255" s="13" t="s">
        <v>33</v>
      </c>
      <c r="AX255" s="13" t="s">
        <v>72</v>
      </c>
      <c r="AY255" s="211" t="s">
        <v>154</v>
      </c>
    </row>
    <row r="256" spans="2:51" s="13" customFormat="1" ht="11.25">
      <c r="B256" s="200"/>
      <c r="C256" s="201"/>
      <c r="D256" s="202" t="s">
        <v>166</v>
      </c>
      <c r="E256" s="203" t="s">
        <v>19</v>
      </c>
      <c r="F256" s="204" t="s">
        <v>277</v>
      </c>
      <c r="G256" s="201"/>
      <c r="H256" s="205">
        <v>-0.99</v>
      </c>
      <c r="I256" s="206"/>
      <c r="J256" s="201"/>
      <c r="K256" s="201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166</v>
      </c>
      <c r="AU256" s="211" t="s">
        <v>169</v>
      </c>
      <c r="AV256" s="13" t="s">
        <v>81</v>
      </c>
      <c r="AW256" s="13" t="s">
        <v>33</v>
      </c>
      <c r="AX256" s="13" t="s">
        <v>72</v>
      </c>
      <c r="AY256" s="211" t="s">
        <v>154</v>
      </c>
    </row>
    <row r="257" spans="1:65" s="14" customFormat="1" ht="11.25">
      <c r="B257" s="212"/>
      <c r="C257" s="213"/>
      <c r="D257" s="202" t="s">
        <v>166</v>
      </c>
      <c r="E257" s="214" t="s">
        <v>19</v>
      </c>
      <c r="F257" s="215" t="s">
        <v>168</v>
      </c>
      <c r="G257" s="213"/>
      <c r="H257" s="216">
        <v>68.635000000000005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166</v>
      </c>
      <c r="AU257" s="222" t="s">
        <v>169</v>
      </c>
      <c r="AV257" s="14" t="s">
        <v>169</v>
      </c>
      <c r="AW257" s="14" t="s">
        <v>33</v>
      </c>
      <c r="AX257" s="14" t="s">
        <v>72</v>
      </c>
      <c r="AY257" s="222" t="s">
        <v>154</v>
      </c>
    </row>
    <row r="258" spans="1:65" s="16" customFormat="1" ht="11.25">
      <c r="B258" s="243"/>
      <c r="C258" s="244"/>
      <c r="D258" s="202" t="s">
        <v>166</v>
      </c>
      <c r="E258" s="245" t="s">
        <v>19</v>
      </c>
      <c r="F258" s="246" t="s">
        <v>278</v>
      </c>
      <c r="G258" s="244"/>
      <c r="H258" s="247">
        <v>268.834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AT258" s="253" t="s">
        <v>166</v>
      </c>
      <c r="AU258" s="253" t="s">
        <v>169</v>
      </c>
      <c r="AV258" s="16" t="s">
        <v>162</v>
      </c>
      <c r="AW258" s="16" t="s">
        <v>33</v>
      </c>
      <c r="AX258" s="16" t="s">
        <v>79</v>
      </c>
      <c r="AY258" s="253" t="s">
        <v>154</v>
      </c>
    </row>
    <row r="259" spans="1:65" s="2" customFormat="1" ht="21.75" customHeight="1">
      <c r="A259" s="38"/>
      <c r="B259" s="39"/>
      <c r="C259" s="182" t="s">
        <v>306</v>
      </c>
      <c r="D259" s="182" t="s">
        <v>157</v>
      </c>
      <c r="E259" s="183" t="s">
        <v>307</v>
      </c>
      <c r="F259" s="184" t="s">
        <v>308</v>
      </c>
      <c r="G259" s="185" t="s">
        <v>160</v>
      </c>
      <c r="H259" s="186">
        <v>101.22799999999999</v>
      </c>
      <c r="I259" s="187"/>
      <c r="J259" s="188">
        <f>ROUND(I259*H259,2)</f>
        <v>0</v>
      </c>
      <c r="K259" s="184" t="s">
        <v>161</v>
      </c>
      <c r="L259" s="43"/>
      <c r="M259" s="189" t="s">
        <v>19</v>
      </c>
      <c r="N259" s="190" t="s">
        <v>43</v>
      </c>
      <c r="O259" s="68"/>
      <c r="P259" s="191">
        <f>O259*H259</f>
        <v>0</v>
      </c>
      <c r="Q259" s="191">
        <v>2.0480000000000002E-2</v>
      </c>
      <c r="R259" s="191">
        <f>Q259*H259</f>
        <v>2.0731494399999999</v>
      </c>
      <c r="S259" s="191">
        <v>0</v>
      </c>
      <c r="T259" s="19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3" t="s">
        <v>162</v>
      </c>
      <c r="AT259" s="193" t="s">
        <v>157</v>
      </c>
      <c r="AU259" s="193" t="s">
        <v>169</v>
      </c>
      <c r="AY259" s="21" t="s">
        <v>154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1" t="s">
        <v>79</v>
      </c>
      <c r="BK259" s="194">
        <f>ROUND(I259*H259,2)</f>
        <v>0</v>
      </c>
      <c r="BL259" s="21" t="s">
        <v>162</v>
      </c>
      <c r="BM259" s="193" t="s">
        <v>309</v>
      </c>
    </row>
    <row r="260" spans="1:65" s="2" customFormat="1" ht="11.25">
      <c r="A260" s="38"/>
      <c r="B260" s="39"/>
      <c r="C260" s="40"/>
      <c r="D260" s="195" t="s">
        <v>164</v>
      </c>
      <c r="E260" s="40"/>
      <c r="F260" s="196" t="s">
        <v>310</v>
      </c>
      <c r="G260" s="40"/>
      <c r="H260" s="40"/>
      <c r="I260" s="197"/>
      <c r="J260" s="40"/>
      <c r="K260" s="40"/>
      <c r="L260" s="43"/>
      <c r="M260" s="198"/>
      <c r="N260" s="199"/>
      <c r="O260" s="68"/>
      <c r="P260" s="68"/>
      <c r="Q260" s="68"/>
      <c r="R260" s="68"/>
      <c r="S260" s="68"/>
      <c r="T260" s="69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21" t="s">
        <v>164</v>
      </c>
      <c r="AU260" s="21" t="s">
        <v>169</v>
      </c>
    </row>
    <row r="261" spans="1:65" s="15" customFormat="1" ht="11.25">
      <c r="B261" s="233"/>
      <c r="C261" s="234"/>
      <c r="D261" s="202" t="s">
        <v>166</v>
      </c>
      <c r="E261" s="235" t="s">
        <v>19</v>
      </c>
      <c r="F261" s="236" t="s">
        <v>311</v>
      </c>
      <c r="G261" s="234"/>
      <c r="H261" s="235" t="s">
        <v>19</v>
      </c>
      <c r="I261" s="237"/>
      <c r="J261" s="234"/>
      <c r="K261" s="234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166</v>
      </c>
      <c r="AU261" s="242" t="s">
        <v>169</v>
      </c>
      <c r="AV261" s="15" t="s">
        <v>79</v>
      </c>
      <c r="AW261" s="15" t="s">
        <v>33</v>
      </c>
      <c r="AX261" s="15" t="s">
        <v>72</v>
      </c>
      <c r="AY261" s="242" t="s">
        <v>154</v>
      </c>
    </row>
    <row r="262" spans="1:65" s="15" customFormat="1" ht="11.25">
      <c r="B262" s="233"/>
      <c r="C262" s="234"/>
      <c r="D262" s="202" t="s">
        <v>166</v>
      </c>
      <c r="E262" s="235" t="s">
        <v>19</v>
      </c>
      <c r="F262" s="236" t="s">
        <v>257</v>
      </c>
      <c r="G262" s="234"/>
      <c r="H262" s="235" t="s">
        <v>19</v>
      </c>
      <c r="I262" s="237"/>
      <c r="J262" s="234"/>
      <c r="K262" s="234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166</v>
      </c>
      <c r="AU262" s="242" t="s">
        <v>169</v>
      </c>
      <c r="AV262" s="15" t="s">
        <v>79</v>
      </c>
      <c r="AW262" s="15" t="s">
        <v>33</v>
      </c>
      <c r="AX262" s="15" t="s">
        <v>72</v>
      </c>
      <c r="AY262" s="242" t="s">
        <v>154</v>
      </c>
    </row>
    <row r="263" spans="1:65" s="13" customFormat="1" ht="11.25">
      <c r="B263" s="200"/>
      <c r="C263" s="201"/>
      <c r="D263" s="202" t="s">
        <v>166</v>
      </c>
      <c r="E263" s="203" t="s">
        <v>19</v>
      </c>
      <c r="F263" s="204" t="s">
        <v>258</v>
      </c>
      <c r="G263" s="201"/>
      <c r="H263" s="205">
        <v>79.343000000000004</v>
      </c>
      <c r="I263" s="206"/>
      <c r="J263" s="201"/>
      <c r="K263" s="201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166</v>
      </c>
      <c r="AU263" s="211" t="s">
        <v>169</v>
      </c>
      <c r="AV263" s="13" t="s">
        <v>81</v>
      </c>
      <c r="AW263" s="13" t="s">
        <v>33</v>
      </c>
      <c r="AX263" s="13" t="s">
        <v>72</v>
      </c>
      <c r="AY263" s="211" t="s">
        <v>154</v>
      </c>
    </row>
    <row r="264" spans="1:65" s="13" customFormat="1" ht="11.25">
      <c r="B264" s="200"/>
      <c r="C264" s="201"/>
      <c r="D264" s="202" t="s">
        <v>166</v>
      </c>
      <c r="E264" s="203" t="s">
        <v>19</v>
      </c>
      <c r="F264" s="204" t="s">
        <v>259</v>
      </c>
      <c r="G264" s="201"/>
      <c r="H264" s="205">
        <v>-17.52</v>
      </c>
      <c r="I264" s="206"/>
      <c r="J264" s="201"/>
      <c r="K264" s="201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166</v>
      </c>
      <c r="AU264" s="211" t="s">
        <v>169</v>
      </c>
      <c r="AV264" s="13" t="s">
        <v>81</v>
      </c>
      <c r="AW264" s="13" t="s">
        <v>33</v>
      </c>
      <c r="AX264" s="13" t="s">
        <v>72</v>
      </c>
      <c r="AY264" s="211" t="s">
        <v>154</v>
      </c>
    </row>
    <row r="265" spans="1:65" s="13" customFormat="1" ht="11.25">
      <c r="B265" s="200"/>
      <c r="C265" s="201"/>
      <c r="D265" s="202" t="s">
        <v>166</v>
      </c>
      <c r="E265" s="203" t="s">
        <v>19</v>
      </c>
      <c r="F265" s="204" t="s">
        <v>260</v>
      </c>
      <c r="G265" s="201"/>
      <c r="H265" s="205">
        <v>7.2</v>
      </c>
      <c r="I265" s="206"/>
      <c r="J265" s="201"/>
      <c r="K265" s="201"/>
      <c r="L265" s="207"/>
      <c r="M265" s="208"/>
      <c r="N265" s="209"/>
      <c r="O265" s="209"/>
      <c r="P265" s="209"/>
      <c r="Q265" s="209"/>
      <c r="R265" s="209"/>
      <c r="S265" s="209"/>
      <c r="T265" s="210"/>
      <c r="AT265" s="211" t="s">
        <v>166</v>
      </c>
      <c r="AU265" s="211" t="s">
        <v>169</v>
      </c>
      <c r="AV265" s="13" t="s">
        <v>81</v>
      </c>
      <c r="AW265" s="13" t="s">
        <v>33</v>
      </c>
      <c r="AX265" s="13" t="s">
        <v>72</v>
      </c>
      <c r="AY265" s="211" t="s">
        <v>154</v>
      </c>
    </row>
    <row r="266" spans="1:65" s="14" customFormat="1" ht="11.25">
      <c r="B266" s="212"/>
      <c r="C266" s="213"/>
      <c r="D266" s="202" t="s">
        <v>166</v>
      </c>
      <c r="E266" s="214" t="s">
        <v>19</v>
      </c>
      <c r="F266" s="215" t="s">
        <v>168</v>
      </c>
      <c r="G266" s="213"/>
      <c r="H266" s="216">
        <v>69.022999999999996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166</v>
      </c>
      <c r="AU266" s="222" t="s">
        <v>169</v>
      </c>
      <c r="AV266" s="14" t="s">
        <v>169</v>
      </c>
      <c r="AW266" s="14" t="s">
        <v>33</v>
      </c>
      <c r="AX266" s="14" t="s">
        <v>72</v>
      </c>
      <c r="AY266" s="222" t="s">
        <v>154</v>
      </c>
    </row>
    <row r="267" spans="1:65" s="15" customFormat="1" ht="11.25">
      <c r="B267" s="233"/>
      <c r="C267" s="234"/>
      <c r="D267" s="202" t="s">
        <v>166</v>
      </c>
      <c r="E267" s="235" t="s">
        <v>19</v>
      </c>
      <c r="F267" s="236" t="s">
        <v>273</v>
      </c>
      <c r="G267" s="234"/>
      <c r="H267" s="235" t="s">
        <v>19</v>
      </c>
      <c r="I267" s="237"/>
      <c r="J267" s="234"/>
      <c r="K267" s="234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166</v>
      </c>
      <c r="AU267" s="242" t="s">
        <v>169</v>
      </c>
      <c r="AV267" s="15" t="s">
        <v>79</v>
      </c>
      <c r="AW267" s="15" t="s">
        <v>33</v>
      </c>
      <c r="AX267" s="15" t="s">
        <v>72</v>
      </c>
      <c r="AY267" s="242" t="s">
        <v>154</v>
      </c>
    </row>
    <row r="268" spans="1:65" s="13" customFormat="1" ht="11.25">
      <c r="B268" s="200"/>
      <c r="C268" s="201"/>
      <c r="D268" s="202" t="s">
        <v>166</v>
      </c>
      <c r="E268" s="203" t="s">
        <v>19</v>
      </c>
      <c r="F268" s="204" t="s">
        <v>274</v>
      </c>
      <c r="G268" s="201"/>
      <c r="H268" s="205">
        <v>32.204999999999998</v>
      </c>
      <c r="I268" s="206"/>
      <c r="J268" s="201"/>
      <c r="K268" s="201"/>
      <c r="L268" s="207"/>
      <c r="M268" s="208"/>
      <c r="N268" s="209"/>
      <c r="O268" s="209"/>
      <c r="P268" s="209"/>
      <c r="Q268" s="209"/>
      <c r="R268" s="209"/>
      <c r="S268" s="209"/>
      <c r="T268" s="210"/>
      <c r="AT268" s="211" t="s">
        <v>166</v>
      </c>
      <c r="AU268" s="211" t="s">
        <v>169</v>
      </c>
      <c r="AV268" s="13" t="s">
        <v>81</v>
      </c>
      <c r="AW268" s="13" t="s">
        <v>33</v>
      </c>
      <c r="AX268" s="13" t="s">
        <v>72</v>
      </c>
      <c r="AY268" s="211" t="s">
        <v>154</v>
      </c>
    </row>
    <row r="269" spans="1:65" s="14" customFormat="1" ht="11.25">
      <c r="B269" s="212"/>
      <c r="C269" s="213"/>
      <c r="D269" s="202" t="s">
        <v>166</v>
      </c>
      <c r="E269" s="214" t="s">
        <v>19</v>
      </c>
      <c r="F269" s="215" t="s">
        <v>168</v>
      </c>
      <c r="G269" s="213"/>
      <c r="H269" s="216">
        <v>32.204999999999998</v>
      </c>
      <c r="I269" s="217"/>
      <c r="J269" s="213"/>
      <c r="K269" s="213"/>
      <c r="L269" s="218"/>
      <c r="M269" s="219"/>
      <c r="N269" s="220"/>
      <c r="O269" s="220"/>
      <c r="P269" s="220"/>
      <c r="Q269" s="220"/>
      <c r="R269" s="220"/>
      <c r="S269" s="220"/>
      <c r="T269" s="221"/>
      <c r="AT269" s="222" t="s">
        <v>166</v>
      </c>
      <c r="AU269" s="222" t="s">
        <v>169</v>
      </c>
      <c r="AV269" s="14" t="s">
        <v>169</v>
      </c>
      <c r="AW269" s="14" t="s">
        <v>33</v>
      </c>
      <c r="AX269" s="14" t="s">
        <v>72</v>
      </c>
      <c r="AY269" s="222" t="s">
        <v>154</v>
      </c>
    </row>
    <row r="270" spans="1:65" s="16" customFormat="1" ht="11.25">
      <c r="B270" s="243"/>
      <c r="C270" s="244"/>
      <c r="D270" s="202" t="s">
        <v>166</v>
      </c>
      <c r="E270" s="245" t="s">
        <v>19</v>
      </c>
      <c r="F270" s="246" t="s">
        <v>278</v>
      </c>
      <c r="G270" s="244"/>
      <c r="H270" s="247">
        <v>101.22799999999999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166</v>
      </c>
      <c r="AU270" s="253" t="s">
        <v>169</v>
      </c>
      <c r="AV270" s="16" t="s">
        <v>162</v>
      </c>
      <c r="AW270" s="16" t="s">
        <v>33</v>
      </c>
      <c r="AX270" s="16" t="s">
        <v>79</v>
      </c>
      <c r="AY270" s="253" t="s">
        <v>154</v>
      </c>
    </row>
    <row r="271" spans="1:65" s="2" customFormat="1" ht="24.2" customHeight="1">
      <c r="A271" s="38"/>
      <c r="B271" s="39"/>
      <c r="C271" s="182" t="s">
        <v>312</v>
      </c>
      <c r="D271" s="182" t="s">
        <v>157</v>
      </c>
      <c r="E271" s="183" t="s">
        <v>313</v>
      </c>
      <c r="F271" s="184" t="s">
        <v>314</v>
      </c>
      <c r="G271" s="185" t="s">
        <v>160</v>
      </c>
      <c r="H271" s="186">
        <v>101.22799999999999</v>
      </c>
      <c r="I271" s="187"/>
      <c r="J271" s="188">
        <f>ROUND(I271*H271,2)</f>
        <v>0</v>
      </c>
      <c r="K271" s="184" t="s">
        <v>161</v>
      </c>
      <c r="L271" s="43"/>
      <c r="M271" s="189" t="s">
        <v>19</v>
      </c>
      <c r="N271" s="190" t="s">
        <v>43</v>
      </c>
      <c r="O271" s="68"/>
      <c r="P271" s="191">
        <f>O271*H271</f>
        <v>0</v>
      </c>
      <c r="Q271" s="191">
        <v>8.3000000000000001E-3</v>
      </c>
      <c r="R271" s="191">
        <f>Q271*H271</f>
        <v>0.84019239999999995</v>
      </c>
      <c r="S271" s="191">
        <v>0</v>
      </c>
      <c r="T271" s="19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93" t="s">
        <v>162</v>
      </c>
      <c r="AT271" s="193" t="s">
        <v>157</v>
      </c>
      <c r="AU271" s="193" t="s">
        <v>169</v>
      </c>
      <c r="AY271" s="21" t="s">
        <v>154</v>
      </c>
      <c r="BE271" s="194">
        <f>IF(N271="základní",J271,0)</f>
        <v>0</v>
      </c>
      <c r="BF271" s="194">
        <f>IF(N271="snížená",J271,0)</f>
        <v>0</v>
      </c>
      <c r="BG271" s="194">
        <f>IF(N271="zákl. přenesená",J271,0)</f>
        <v>0</v>
      </c>
      <c r="BH271" s="194">
        <f>IF(N271="sníž. přenesená",J271,0)</f>
        <v>0</v>
      </c>
      <c r="BI271" s="194">
        <f>IF(N271="nulová",J271,0)</f>
        <v>0</v>
      </c>
      <c r="BJ271" s="21" t="s">
        <v>79</v>
      </c>
      <c r="BK271" s="194">
        <f>ROUND(I271*H271,2)</f>
        <v>0</v>
      </c>
      <c r="BL271" s="21" t="s">
        <v>162</v>
      </c>
      <c r="BM271" s="193" t="s">
        <v>315</v>
      </c>
    </row>
    <row r="272" spans="1:65" s="2" customFormat="1" ht="11.25">
      <c r="A272" s="38"/>
      <c r="B272" s="39"/>
      <c r="C272" s="40"/>
      <c r="D272" s="195" t="s">
        <v>164</v>
      </c>
      <c r="E272" s="40"/>
      <c r="F272" s="196" t="s">
        <v>316</v>
      </c>
      <c r="G272" s="40"/>
      <c r="H272" s="40"/>
      <c r="I272" s="197"/>
      <c r="J272" s="40"/>
      <c r="K272" s="40"/>
      <c r="L272" s="43"/>
      <c r="M272" s="198"/>
      <c r="N272" s="199"/>
      <c r="O272" s="68"/>
      <c r="P272" s="68"/>
      <c r="Q272" s="68"/>
      <c r="R272" s="68"/>
      <c r="S272" s="68"/>
      <c r="T272" s="69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21" t="s">
        <v>164</v>
      </c>
      <c r="AU272" s="21" t="s">
        <v>169</v>
      </c>
    </row>
    <row r="273" spans="1:65" s="2" customFormat="1" ht="37.9" customHeight="1">
      <c r="A273" s="38"/>
      <c r="B273" s="39"/>
      <c r="C273" s="182" t="s">
        <v>317</v>
      </c>
      <c r="D273" s="254" t="s">
        <v>157</v>
      </c>
      <c r="E273" s="183" t="s">
        <v>318</v>
      </c>
      <c r="F273" s="184" t="s">
        <v>319</v>
      </c>
      <c r="G273" s="185" t="s">
        <v>160</v>
      </c>
      <c r="H273" s="186">
        <v>108.961</v>
      </c>
      <c r="I273" s="187"/>
      <c r="J273" s="188">
        <f>ROUND(I273*H273,2)</f>
        <v>0</v>
      </c>
      <c r="K273" s="184" t="s">
        <v>161</v>
      </c>
      <c r="L273" s="43"/>
      <c r="M273" s="189" t="s">
        <v>19</v>
      </c>
      <c r="N273" s="190" t="s">
        <v>43</v>
      </c>
      <c r="O273" s="68"/>
      <c r="P273" s="191">
        <f>O273*H273</f>
        <v>0</v>
      </c>
      <c r="Q273" s="191">
        <v>8.6E-3</v>
      </c>
      <c r="R273" s="191">
        <f>Q273*H273</f>
        <v>0.93706460000000003</v>
      </c>
      <c r="S273" s="191">
        <v>0</v>
      </c>
      <c r="T273" s="19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3" t="s">
        <v>162</v>
      </c>
      <c r="AT273" s="193" t="s">
        <v>157</v>
      </c>
      <c r="AU273" s="193" t="s">
        <v>169</v>
      </c>
      <c r="AY273" s="21" t="s">
        <v>154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21" t="s">
        <v>79</v>
      </c>
      <c r="BK273" s="194">
        <f>ROUND(I273*H273,2)</f>
        <v>0</v>
      </c>
      <c r="BL273" s="21" t="s">
        <v>162</v>
      </c>
      <c r="BM273" s="193" t="s">
        <v>320</v>
      </c>
    </row>
    <row r="274" spans="1:65" s="2" customFormat="1" ht="11.25">
      <c r="A274" s="38"/>
      <c r="B274" s="39"/>
      <c r="C274" s="40"/>
      <c r="D274" s="195" t="s">
        <v>164</v>
      </c>
      <c r="E274" s="40"/>
      <c r="F274" s="196" t="s">
        <v>321</v>
      </c>
      <c r="G274" s="40"/>
      <c r="H274" s="40"/>
      <c r="I274" s="197"/>
      <c r="J274" s="40"/>
      <c r="K274" s="40"/>
      <c r="L274" s="43"/>
      <c r="M274" s="198"/>
      <c r="N274" s="199"/>
      <c r="O274" s="68"/>
      <c r="P274" s="68"/>
      <c r="Q274" s="68"/>
      <c r="R274" s="68"/>
      <c r="S274" s="68"/>
      <c r="T274" s="69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21" t="s">
        <v>164</v>
      </c>
      <c r="AU274" s="21" t="s">
        <v>169</v>
      </c>
    </row>
    <row r="275" spans="1:65" s="15" customFormat="1" ht="11.25">
      <c r="B275" s="233"/>
      <c r="C275" s="234"/>
      <c r="D275" s="202" t="s">
        <v>166</v>
      </c>
      <c r="E275" s="235" t="s">
        <v>19</v>
      </c>
      <c r="F275" s="236" t="s">
        <v>322</v>
      </c>
      <c r="G275" s="234"/>
      <c r="H275" s="235" t="s">
        <v>19</v>
      </c>
      <c r="I275" s="237"/>
      <c r="J275" s="234"/>
      <c r="K275" s="234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166</v>
      </c>
      <c r="AU275" s="242" t="s">
        <v>169</v>
      </c>
      <c r="AV275" s="15" t="s">
        <v>79</v>
      </c>
      <c r="AW275" s="15" t="s">
        <v>33</v>
      </c>
      <c r="AX275" s="15" t="s">
        <v>72</v>
      </c>
      <c r="AY275" s="242" t="s">
        <v>154</v>
      </c>
    </row>
    <row r="276" spans="1:65" s="13" customFormat="1" ht="11.25">
      <c r="B276" s="200"/>
      <c r="C276" s="201"/>
      <c r="D276" s="202" t="s">
        <v>166</v>
      </c>
      <c r="E276" s="203" t="s">
        <v>19</v>
      </c>
      <c r="F276" s="204" t="s">
        <v>323</v>
      </c>
      <c r="G276" s="201"/>
      <c r="H276" s="205">
        <v>77.399000000000001</v>
      </c>
      <c r="I276" s="206"/>
      <c r="J276" s="201"/>
      <c r="K276" s="201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166</v>
      </c>
      <c r="AU276" s="211" t="s">
        <v>169</v>
      </c>
      <c r="AV276" s="13" t="s">
        <v>81</v>
      </c>
      <c r="AW276" s="13" t="s">
        <v>33</v>
      </c>
      <c r="AX276" s="13" t="s">
        <v>72</v>
      </c>
      <c r="AY276" s="211" t="s">
        <v>154</v>
      </c>
    </row>
    <row r="277" spans="1:65" s="13" customFormat="1" ht="11.25">
      <c r="B277" s="200"/>
      <c r="C277" s="201"/>
      <c r="D277" s="202" t="s">
        <v>166</v>
      </c>
      <c r="E277" s="203" t="s">
        <v>19</v>
      </c>
      <c r="F277" s="204" t="s">
        <v>324</v>
      </c>
      <c r="G277" s="201"/>
      <c r="H277" s="205">
        <v>29.823</v>
      </c>
      <c r="I277" s="206"/>
      <c r="J277" s="201"/>
      <c r="K277" s="201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166</v>
      </c>
      <c r="AU277" s="211" t="s">
        <v>169</v>
      </c>
      <c r="AV277" s="13" t="s">
        <v>81</v>
      </c>
      <c r="AW277" s="13" t="s">
        <v>33</v>
      </c>
      <c r="AX277" s="13" t="s">
        <v>72</v>
      </c>
      <c r="AY277" s="211" t="s">
        <v>154</v>
      </c>
    </row>
    <row r="278" spans="1:65" s="13" customFormat="1" ht="11.25">
      <c r="B278" s="200"/>
      <c r="C278" s="201"/>
      <c r="D278" s="202" t="s">
        <v>166</v>
      </c>
      <c r="E278" s="203" t="s">
        <v>19</v>
      </c>
      <c r="F278" s="204" t="s">
        <v>325</v>
      </c>
      <c r="G278" s="201"/>
      <c r="H278" s="205">
        <v>46.654000000000003</v>
      </c>
      <c r="I278" s="206"/>
      <c r="J278" s="201"/>
      <c r="K278" s="201"/>
      <c r="L278" s="207"/>
      <c r="M278" s="208"/>
      <c r="N278" s="209"/>
      <c r="O278" s="209"/>
      <c r="P278" s="209"/>
      <c r="Q278" s="209"/>
      <c r="R278" s="209"/>
      <c r="S278" s="209"/>
      <c r="T278" s="210"/>
      <c r="AT278" s="211" t="s">
        <v>166</v>
      </c>
      <c r="AU278" s="211" t="s">
        <v>169</v>
      </c>
      <c r="AV278" s="13" t="s">
        <v>81</v>
      </c>
      <c r="AW278" s="13" t="s">
        <v>33</v>
      </c>
      <c r="AX278" s="13" t="s">
        <v>72</v>
      </c>
      <c r="AY278" s="211" t="s">
        <v>154</v>
      </c>
    </row>
    <row r="279" spans="1:65" s="13" customFormat="1" ht="11.25">
      <c r="B279" s="200"/>
      <c r="C279" s="201"/>
      <c r="D279" s="202" t="s">
        <v>166</v>
      </c>
      <c r="E279" s="203" t="s">
        <v>19</v>
      </c>
      <c r="F279" s="204" t="s">
        <v>326</v>
      </c>
      <c r="G279" s="201"/>
      <c r="H279" s="205">
        <v>18.954999999999998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166</v>
      </c>
      <c r="AU279" s="211" t="s">
        <v>169</v>
      </c>
      <c r="AV279" s="13" t="s">
        <v>81</v>
      </c>
      <c r="AW279" s="13" t="s">
        <v>33</v>
      </c>
      <c r="AX279" s="13" t="s">
        <v>72</v>
      </c>
      <c r="AY279" s="211" t="s">
        <v>154</v>
      </c>
    </row>
    <row r="280" spans="1:65" s="13" customFormat="1" ht="11.25">
      <c r="B280" s="200"/>
      <c r="C280" s="201"/>
      <c r="D280" s="202" t="s">
        <v>166</v>
      </c>
      <c r="E280" s="203" t="s">
        <v>19</v>
      </c>
      <c r="F280" s="204" t="s">
        <v>327</v>
      </c>
      <c r="G280" s="201"/>
      <c r="H280" s="205">
        <v>-15.622</v>
      </c>
      <c r="I280" s="206"/>
      <c r="J280" s="201"/>
      <c r="K280" s="201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166</v>
      </c>
      <c r="AU280" s="211" t="s">
        <v>169</v>
      </c>
      <c r="AV280" s="13" t="s">
        <v>81</v>
      </c>
      <c r="AW280" s="13" t="s">
        <v>33</v>
      </c>
      <c r="AX280" s="13" t="s">
        <v>72</v>
      </c>
      <c r="AY280" s="211" t="s">
        <v>154</v>
      </c>
    </row>
    <row r="281" spans="1:65" s="13" customFormat="1" ht="11.25">
      <c r="B281" s="200"/>
      <c r="C281" s="201"/>
      <c r="D281" s="202" t="s">
        <v>166</v>
      </c>
      <c r="E281" s="203" t="s">
        <v>19</v>
      </c>
      <c r="F281" s="204" t="s">
        <v>328</v>
      </c>
      <c r="G281" s="201"/>
      <c r="H281" s="205">
        <v>-8.2479999999999993</v>
      </c>
      <c r="I281" s="206"/>
      <c r="J281" s="201"/>
      <c r="K281" s="201"/>
      <c r="L281" s="207"/>
      <c r="M281" s="208"/>
      <c r="N281" s="209"/>
      <c r="O281" s="209"/>
      <c r="P281" s="209"/>
      <c r="Q281" s="209"/>
      <c r="R281" s="209"/>
      <c r="S281" s="209"/>
      <c r="T281" s="210"/>
      <c r="AT281" s="211" t="s">
        <v>166</v>
      </c>
      <c r="AU281" s="211" t="s">
        <v>169</v>
      </c>
      <c r="AV281" s="13" t="s">
        <v>81</v>
      </c>
      <c r="AW281" s="13" t="s">
        <v>33</v>
      </c>
      <c r="AX281" s="13" t="s">
        <v>72</v>
      </c>
      <c r="AY281" s="211" t="s">
        <v>154</v>
      </c>
    </row>
    <row r="282" spans="1:65" s="13" customFormat="1" ht="11.25">
      <c r="B282" s="200"/>
      <c r="C282" s="201"/>
      <c r="D282" s="202" t="s">
        <v>166</v>
      </c>
      <c r="E282" s="203" t="s">
        <v>19</v>
      </c>
      <c r="F282" s="204" t="s">
        <v>329</v>
      </c>
      <c r="G282" s="201"/>
      <c r="H282" s="205">
        <v>-40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166</v>
      </c>
      <c r="AU282" s="211" t="s">
        <v>169</v>
      </c>
      <c r="AV282" s="13" t="s">
        <v>81</v>
      </c>
      <c r="AW282" s="13" t="s">
        <v>33</v>
      </c>
      <c r="AX282" s="13" t="s">
        <v>72</v>
      </c>
      <c r="AY282" s="211" t="s">
        <v>154</v>
      </c>
    </row>
    <row r="283" spans="1:65" s="14" customFormat="1" ht="11.25">
      <c r="B283" s="212"/>
      <c r="C283" s="213"/>
      <c r="D283" s="202" t="s">
        <v>166</v>
      </c>
      <c r="E283" s="214" t="s">
        <v>19</v>
      </c>
      <c r="F283" s="215" t="s">
        <v>168</v>
      </c>
      <c r="G283" s="213"/>
      <c r="H283" s="216">
        <v>108.96100000000001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166</v>
      </c>
      <c r="AU283" s="222" t="s">
        <v>169</v>
      </c>
      <c r="AV283" s="14" t="s">
        <v>169</v>
      </c>
      <c r="AW283" s="14" t="s">
        <v>33</v>
      </c>
      <c r="AX283" s="14" t="s">
        <v>79</v>
      </c>
      <c r="AY283" s="222" t="s">
        <v>154</v>
      </c>
    </row>
    <row r="284" spans="1:65" s="2" customFormat="1" ht="16.5" customHeight="1">
      <c r="A284" s="38"/>
      <c r="B284" s="39"/>
      <c r="C284" s="223" t="s">
        <v>330</v>
      </c>
      <c r="D284" s="255" t="s">
        <v>192</v>
      </c>
      <c r="E284" s="224" t="s">
        <v>331</v>
      </c>
      <c r="F284" s="225" t="s">
        <v>332</v>
      </c>
      <c r="G284" s="226" t="s">
        <v>160</v>
      </c>
      <c r="H284" s="227">
        <v>114.40900000000001</v>
      </c>
      <c r="I284" s="228"/>
      <c r="J284" s="229">
        <f>ROUND(I284*H284,2)</f>
        <v>0</v>
      </c>
      <c r="K284" s="225" t="s">
        <v>161</v>
      </c>
      <c r="L284" s="230"/>
      <c r="M284" s="231" t="s">
        <v>19</v>
      </c>
      <c r="N284" s="232" t="s">
        <v>43</v>
      </c>
      <c r="O284" s="68"/>
      <c r="P284" s="191">
        <f>O284*H284</f>
        <v>0</v>
      </c>
      <c r="Q284" s="191">
        <v>4.7999999999999996E-3</v>
      </c>
      <c r="R284" s="191">
        <f>Q284*H284</f>
        <v>0.54916319999999996</v>
      </c>
      <c r="S284" s="191">
        <v>0</v>
      </c>
      <c r="T284" s="19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93" t="s">
        <v>195</v>
      </c>
      <c r="AT284" s="193" t="s">
        <v>192</v>
      </c>
      <c r="AU284" s="193" t="s">
        <v>169</v>
      </c>
      <c r="AY284" s="21" t="s">
        <v>154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21" t="s">
        <v>79</v>
      </c>
      <c r="BK284" s="194">
        <f>ROUND(I284*H284,2)</f>
        <v>0</v>
      </c>
      <c r="BL284" s="21" t="s">
        <v>162</v>
      </c>
      <c r="BM284" s="193" t="s">
        <v>333</v>
      </c>
    </row>
    <row r="285" spans="1:65" s="13" customFormat="1" ht="11.25">
      <c r="B285" s="200"/>
      <c r="C285" s="201"/>
      <c r="D285" s="202" t="s">
        <v>166</v>
      </c>
      <c r="E285" s="201"/>
      <c r="F285" s="204" t="s">
        <v>334</v>
      </c>
      <c r="G285" s="201"/>
      <c r="H285" s="205">
        <v>114.40900000000001</v>
      </c>
      <c r="I285" s="206"/>
      <c r="J285" s="201"/>
      <c r="K285" s="201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166</v>
      </c>
      <c r="AU285" s="211" t="s">
        <v>169</v>
      </c>
      <c r="AV285" s="13" t="s">
        <v>81</v>
      </c>
      <c r="AW285" s="13" t="s">
        <v>4</v>
      </c>
      <c r="AX285" s="13" t="s">
        <v>79</v>
      </c>
      <c r="AY285" s="211" t="s">
        <v>154</v>
      </c>
    </row>
    <row r="286" spans="1:65" s="2" customFormat="1" ht="44.25" customHeight="1">
      <c r="A286" s="38"/>
      <c r="B286" s="39"/>
      <c r="C286" s="182" t="s">
        <v>335</v>
      </c>
      <c r="D286" s="254" t="s">
        <v>157</v>
      </c>
      <c r="E286" s="183" t="s">
        <v>336</v>
      </c>
      <c r="F286" s="184" t="s">
        <v>337</v>
      </c>
      <c r="G286" s="185" t="s">
        <v>160</v>
      </c>
      <c r="H286" s="186">
        <v>61.8</v>
      </c>
      <c r="I286" s="187"/>
      <c r="J286" s="188">
        <f>ROUND(I286*H286,2)</f>
        <v>0</v>
      </c>
      <c r="K286" s="184" t="s">
        <v>161</v>
      </c>
      <c r="L286" s="43"/>
      <c r="M286" s="189" t="s">
        <v>19</v>
      </c>
      <c r="N286" s="190" t="s">
        <v>43</v>
      </c>
      <c r="O286" s="68"/>
      <c r="P286" s="191">
        <f>O286*H286</f>
        <v>0</v>
      </c>
      <c r="Q286" s="191">
        <v>1.268E-2</v>
      </c>
      <c r="R286" s="191">
        <f>Q286*H286</f>
        <v>0.78362399999999999</v>
      </c>
      <c r="S286" s="191">
        <v>0</v>
      </c>
      <c r="T286" s="19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93" t="s">
        <v>162</v>
      </c>
      <c r="AT286" s="193" t="s">
        <v>157</v>
      </c>
      <c r="AU286" s="193" t="s">
        <v>169</v>
      </c>
      <c r="AY286" s="21" t="s">
        <v>154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21" t="s">
        <v>79</v>
      </c>
      <c r="BK286" s="194">
        <f>ROUND(I286*H286,2)</f>
        <v>0</v>
      </c>
      <c r="BL286" s="21" t="s">
        <v>162</v>
      </c>
      <c r="BM286" s="193" t="s">
        <v>338</v>
      </c>
    </row>
    <row r="287" spans="1:65" s="2" customFormat="1" ht="11.25">
      <c r="A287" s="38"/>
      <c r="B287" s="39"/>
      <c r="C287" s="40"/>
      <c r="D287" s="195" t="s">
        <v>164</v>
      </c>
      <c r="E287" s="40"/>
      <c r="F287" s="196" t="s">
        <v>339</v>
      </c>
      <c r="G287" s="40"/>
      <c r="H287" s="40"/>
      <c r="I287" s="197"/>
      <c r="J287" s="40"/>
      <c r="K287" s="40"/>
      <c r="L287" s="43"/>
      <c r="M287" s="198"/>
      <c r="N287" s="199"/>
      <c r="O287" s="68"/>
      <c r="P287" s="68"/>
      <c r="Q287" s="68"/>
      <c r="R287" s="68"/>
      <c r="S287" s="68"/>
      <c r="T287" s="69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21" t="s">
        <v>164</v>
      </c>
      <c r="AU287" s="21" t="s">
        <v>169</v>
      </c>
    </row>
    <row r="288" spans="1:65" s="15" customFormat="1" ht="11.25">
      <c r="B288" s="233"/>
      <c r="C288" s="234"/>
      <c r="D288" s="202" t="s">
        <v>166</v>
      </c>
      <c r="E288" s="235" t="s">
        <v>19</v>
      </c>
      <c r="F288" s="236" t="s">
        <v>340</v>
      </c>
      <c r="G288" s="234"/>
      <c r="H288" s="235" t="s">
        <v>19</v>
      </c>
      <c r="I288" s="237"/>
      <c r="J288" s="234"/>
      <c r="K288" s="234"/>
      <c r="L288" s="238"/>
      <c r="M288" s="239"/>
      <c r="N288" s="240"/>
      <c r="O288" s="240"/>
      <c r="P288" s="240"/>
      <c r="Q288" s="240"/>
      <c r="R288" s="240"/>
      <c r="S288" s="240"/>
      <c r="T288" s="241"/>
      <c r="AT288" s="242" t="s">
        <v>166</v>
      </c>
      <c r="AU288" s="242" t="s">
        <v>169</v>
      </c>
      <c r="AV288" s="15" t="s">
        <v>79</v>
      </c>
      <c r="AW288" s="15" t="s">
        <v>33</v>
      </c>
      <c r="AX288" s="15" t="s">
        <v>72</v>
      </c>
      <c r="AY288" s="242" t="s">
        <v>154</v>
      </c>
    </row>
    <row r="289" spans="1:65" s="13" customFormat="1" ht="11.25">
      <c r="B289" s="200"/>
      <c r="C289" s="201"/>
      <c r="D289" s="202" t="s">
        <v>166</v>
      </c>
      <c r="E289" s="203" t="s">
        <v>19</v>
      </c>
      <c r="F289" s="204" t="s">
        <v>341</v>
      </c>
      <c r="G289" s="201"/>
      <c r="H289" s="205">
        <v>61.8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166</v>
      </c>
      <c r="AU289" s="211" t="s">
        <v>169</v>
      </c>
      <c r="AV289" s="13" t="s">
        <v>81</v>
      </c>
      <c r="AW289" s="13" t="s">
        <v>33</v>
      </c>
      <c r="AX289" s="13" t="s">
        <v>72</v>
      </c>
      <c r="AY289" s="211" t="s">
        <v>154</v>
      </c>
    </row>
    <row r="290" spans="1:65" s="14" customFormat="1" ht="11.25">
      <c r="B290" s="212"/>
      <c r="C290" s="213"/>
      <c r="D290" s="202" t="s">
        <v>166</v>
      </c>
      <c r="E290" s="214" t="s">
        <v>19</v>
      </c>
      <c r="F290" s="215" t="s">
        <v>168</v>
      </c>
      <c r="G290" s="213"/>
      <c r="H290" s="216">
        <v>61.8</v>
      </c>
      <c r="I290" s="217"/>
      <c r="J290" s="213"/>
      <c r="K290" s="213"/>
      <c r="L290" s="218"/>
      <c r="M290" s="219"/>
      <c r="N290" s="220"/>
      <c r="O290" s="220"/>
      <c r="P290" s="220"/>
      <c r="Q290" s="220"/>
      <c r="R290" s="220"/>
      <c r="S290" s="220"/>
      <c r="T290" s="221"/>
      <c r="AT290" s="222" t="s">
        <v>166</v>
      </c>
      <c r="AU290" s="222" t="s">
        <v>169</v>
      </c>
      <c r="AV290" s="14" t="s">
        <v>169</v>
      </c>
      <c r="AW290" s="14" t="s">
        <v>33</v>
      </c>
      <c r="AX290" s="14" t="s">
        <v>79</v>
      </c>
      <c r="AY290" s="222" t="s">
        <v>154</v>
      </c>
    </row>
    <row r="291" spans="1:65" s="2" customFormat="1" ht="16.5" customHeight="1">
      <c r="A291" s="38"/>
      <c r="B291" s="39"/>
      <c r="C291" s="223" t="s">
        <v>342</v>
      </c>
      <c r="D291" s="255" t="s">
        <v>192</v>
      </c>
      <c r="E291" s="224" t="s">
        <v>343</v>
      </c>
      <c r="F291" s="225" t="s">
        <v>344</v>
      </c>
      <c r="G291" s="226" t="s">
        <v>160</v>
      </c>
      <c r="H291" s="227">
        <v>64.89</v>
      </c>
      <c r="I291" s="228"/>
      <c r="J291" s="229">
        <f>ROUND(I291*H291,2)</f>
        <v>0</v>
      </c>
      <c r="K291" s="225" t="s">
        <v>161</v>
      </c>
      <c r="L291" s="230"/>
      <c r="M291" s="231" t="s">
        <v>19</v>
      </c>
      <c r="N291" s="232" t="s">
        <v>43</v>
      </c>
      <c r="O291" s="68"/>
      <c r="P291" s="191">
        <f>O291*H291</f>
        <v>0</v>
      </c>
      <c r="Q291" s="191">
        <v>1.6E-2</v>
      </c>
      <c r="R291" s="191">
        <f>Q291*H291</f>
        <v>1.0382400000000001</v>
      </c>
      <c r="S291" s="191">
        <v>0</v>
      </c>
      <c r="T291" s="19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3" t="s">
        <v>195</v>
      </c>
      <c r="AT291" s="193" t="s">
        <v>192</v>
      </c>
      <c r="AU291" s="193" t="s">
        <v>169</v>
      </c>
      <c r="AY291" s="21" t="s">
        <v>154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1" t="s">
        <v>79</v>
      </c>
      <c r="BK291" s="194">
        <f>ROUND(I291*H291,2)</f>
        <v>0</v>
      </c>
      <c r="BL291" s="21" t="s">
        <v>162</v>
      </c>
      <c r="BM291" s="193" t="s">
        <v>345</v>
      </c>
    </row>
    <row r="292" spans="1:65" s="13" customFormat="1" ht="11.25">
      <c r="B292" s="200"/>
      <c r="C292" s="201"/>
      <c r="D292" s="202" t="s">
        <v>166</v>
      </c>
      <c r="E292" s="201"/>
      <c r="F292" s="204" t="s">
        <v>346</v>
      </c>
      <c r="G292" s="201"/>
      <c r="H292" s="205">
        <v>64.89</v>
      </c>
      <c r="I292" s="206"/>
      <c r="J292" s="201"/>
      <c r="K292" s="201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166</v>
      </c>
      <c r="AU292" s="211" t="s">
        <v>169</v>
      </c>
      <c r="AV292" s="13" t="s">
        <v>81</v>
      </c>
      <c r="AW292" s="13" t="s">
        <v>4</v>
      </c>
      <c r="AX292" s="13" t="s">
        <v>79</v>
      </c>
      <c r="AY292" s="211" t="s">
        <v>154</v>
      </c>
    </row>
    <row r="293" spans="1:65" s="2" customFormat="1" ht="37.9" customHeight="1">
      <c r="A293" s="38"/>
      <c r="B293" s="39"/>
      <c r="C293" s="182" t="s">
        <v>347</v>
      </c>
      <c r="D293" s="182" t="s">
        <v>157</v>
      </c>
      <c r="E293" s="183" t="s">
        <v>348</v>
      </c>
      <c r="F293" s="184" t="s">
        <v>349</v>
      </c>
      <c r="G293" s="185" t="s">
        <v>160</v>
      </c>
      <c r="H293" s="186">
        <v>210.066</v>
      </c>
      <c r="I293" s="187"/>
      <c r="J293" s="188">
        <f>ROUND(I293*H293,2)</f>
        <v>0</v>
      </c>
      <c r="K293" s="184" t="s">
        <v>161</v>
      </c>
      <c r="L293" s="43"/>
      <c r="M293" s="189" t="s">
        <v>19</v>
      </c>
      <c r="N293" s="190" t="s">
        <v>43</v>
      </c>
      <c r="O293" s="68"/>
      <c r="P293" s="191">
        <f>O293*H293</f>
        <v>0</v>
      </c>
      <c r="Q293" s="191">
        <v>8.6800000000000002E-3</v>
      </c>
      <c r="R293" s="191">
        <f>Q293*H293</f>
        <v>1.82337288</v>
      </c>
      <c r="S293" s="191">
        <v>0</v>
      </c>
      <c r="T293" s="19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93" t="s">
        <v>162</v>
      </c>
      <c r="AT293" s="193" t="s">
        <v>157</v>
      </c>
      <c r="AU293" s="193" t="s">
        <v>169</v>
      </c>
      <c r="AY293" s="21" t="s">
        <v>154</v>
      </c>
      <c r="BE293" s="194">
        <f>IF(N293="základní",J293,0)</f>
        <v>0</v>
      </c>
      <c r="BF293" s="194">
        <f>IF(N293="snížená",J293,0)</f>
        <v>0</v>
      </c>
      <c r="BG293" s="194">
        <f>IF(N293="zákl. přenesená",J293,0)</f>
        <v>0</v>
      </c>
      <c r="BH293" s="194">
        <f>IF(N293="sníž. přenesená",J293,0)</f>
        <v>0</v>
      </c>
      <c r="BI293" s="194">
        <f>IF(N293="nulová",J293,0)</f>
        <v>0</v>
      </c>
      <c r="BJ293" s="21" t="s">
        <v>79</v>
      </c>
      <c r="BK293" s="194">
        <f>ROUND(I293*H293,2)</f>
        <v>0</v>
      </c>
      <c r="BL293" s="21" t="s">
        <v>162</v>
      </c>
      <c r="BM293" s="193" t="s">
        <v>350</v>
      </c>
    </row>
    <row r="294" spans="1:65" s="2" customFormat="1" ht="11.25">
      <c r="A294" s="38"/>
      <c r="B294" s="39"/>
      <c r="C294" s="40"/>
      <c r="D294" s="195" t="s">
        <v>164</v>
      </c>
      <c r="E294" s="40"/>
      <c r="F294" s="196" t="s">
        <v>351</v>
      </c>
      <c r="G294" s="40"/>
      <c r="H294" s="40"/>
      <c r="I294" s="197"/>
      <c r="J294" s="40"/>
      <c r="K294" s="40"/>
      <c r="L294" s="43"/>
      <c r="M294" s="198"/>
      <c r="N294" s="199"/>
      <c r="O294" s="68"/>
      <c r="P294" s="68"/>
      <c r="Q294" s="68"/>
      <c r="R294" s="68"/>
      <c r="S294" s="68"/>
      <c r="T294" s="69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21" t="s">
        <v>164</v>
      </c>
      <c r="AU294" s="21" t="s">
        <v>169</v>
      </c>
    </row>
    <row r="295" spans="1:65" s="15" customFormat="1" ht="11.25">
      <c r="B295" s="233"/>
      <c r="C295" s="234"/>
      <c r="D295" s="202" t="s">
        <v>166</v>
      </c>
      <c r="E295" s="235" t="s">
        <v>19</v>
      </c>
      <c r="F295" s="236" t="s">
        <v>352</v>
      </c>
      <c r="G295" s="234"/>
      <c r="H295" s="235" t="s">
        <v>19</v>
      </c>
      <c r="I295" s="237"/>
      <c r="J295" s="234"/>
      <c r="K295" s="234"/>
      <c r="L295" s="238"/>
      <c r="M295" s="239"/>
      <c r="N295" s="240"/>
      <c r="O295" s="240"/>
      <c r="P295" s="240"/>
      <c r="Q295" s="240"/>
      <c r="R295" s="240"/>
      <c r="S295" s="240"/>
      <c r="T295" s="241"/>
      <c r="AT295" s="242" t="s">
        <v>166</v>
      </c>
      <c r="AU295" s="242" t="s">
        <v>169</v>
      </c>
      <c r="AV295" s="15" t="s">
        <v>79</v>
      </c>
      <c r="AW295" s="15" t="s">
        <v>33</v>
      </c>
      <c r="AX295" s="15" t="s">
        <v>72</v>
      </c>
      <c r="AY295" s="242" t="s">
        <v>154</v>
      </c>
    </row>
    <row r="296" spans="1:65" s="13" customFormat="1" ht="11.25">
      <c r="B296" s="200"/>
      <c r="C296" s="201"/>
      <c r="D296" s="202" t="s">
        <v>166</v>
      </c>
      <c r="E296" s="203" t="s">
        <v>19</v>
      </c>
      <c r="F296" s="204" t="s">
        <v>353</v>
      </c>
      <c r="G296" s="201"/>
      <c r="H296" s="205">
        <v>73.78</v>
      </c>
      <c r="I296" s="206"/>
      <c r="J296" s="201"/>
      <c r="K296" s="201"/>
      <c r="L296" s="207"/>
      <c r="M296" s="208"/>
      <c r="N296" s="209"/>
      <c r="O296" s="209"/>
      <c r="P296" s="209"/>
      <c r="Q296" s="209"/>
      <c r="R296" s="209"/>
      <c r="S296" s="209"/>
      <c r="T296" s="210"/>
      <c r="AT296" s="211" t="s">
        <v>166</v>
      </c>
      <c r="AU296" s="211" t="s">
        <v>169</v>
      </c>
      <c r="AV296" s="13" t="s">
        <v>81</v>
      </c>
      <c r="AW296" s="13" t="s">
        <v>33</v>
      </c>
      <c r="AX296" s="13" t="s">
        <v>72</v>
      </c>
      <c r="AY296" s="211" t="s">
        <v>154</v>
      </c>
    </row>
    <row r="297" spans="1:65" s="13" customFormat="1" ht="11.25">
      <c r="B297" s="200"/>
      <c r="C297" s="201"/>
      <c r="D297" s="202" t="s">
        <v>166</v>
      </c>
      <c r="E297" s="203" t="s">
        <v>19</v>
      </c>
      <c r="F297" s="204" t="s">
        <v>354</v>
      </c>
      <c r="G297" s="201"/>
      <c r="H297" s="205">
        <v>73.78</v>
      </c>
      <c r="I297" s="206"/>
      <c r="J297" s="201"/>
      <c r="K297" s="201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166</v>
      </c>
      <c r="AU297" s="211" t="s">
        <v>169</v>
      </c>
      <c r="AV297" s="13" t="s">
        <v>81</v>
      </c>
      <c r="AW297" s="13" t="s">
        <v>33</v>
      </c>
      <c r="AX297" s="13" t="s">
        <v>72</v>
      </c>
      <c r="AY297" s="211" t="s">
        <v>154</v>
      </c>
    </row>
    <row r="298" spans="1:65" s="13" customFormat="1" ht="11.25">
      <c r="B298" s="200"/>
      <c r="C298" s="201"/>
      <c r="D298" s="202" t="s">
        <v>166</v>
      </c>
      <c r="E298" s="203" t="s">
        <v>19</v>
      </c>
      <c r="F298" s="204" t="s">
        <v>355</v>
      </c>
      <c r="G298" s="201"/>
      <c r="H298" s="205">
        <v>58.398000000000003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166</v>
      </c>
      <c r="AU298" s="211" t="s">
        <v>169</v>
      </c>
      <c r="AV298" s="13" t="s">
        <v>81</v>
      </c>
      <c r="AW298" s="13" t="s">
        <v>33</v>
      </c>
      <c r="AX298" s="13" t="s">
        <v>72</v>
      </c>
      <c r="AY298" s="211" t="s">
        <v>154</v>
      </c>
    </row>
    <row r="299" spans="1:65" s="13" customFormat="1" ht="11.25">
      <c r="B299" s="200"/>
      <c r="C299" s="201"/>
      <c r="D299" s="202" t="s">
        <v>166</v>
      </c>
      <c r="E299" s="203" t="s">
        <v>19</v>
      </c>
      <c r="F299" s="204" t="s">
        <v>356</v>
      </c>
      <c r="G299" s="201"/>
      <c r="H299" s="205">
        <v>58.398000000000003</v>
      </c>
      <c r="I299" s="206"/>
      <c r="J299" s="201"/>
      <c r="K299" s="201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166</v>
      </c>
      <c r="AU299" s="211" t="s">
        <v>169</v>
      </c>
      <c r="AV299" s="13" t="s">
        <v>81</v>
      </c>
      <c r="AW299" s="13" t="s">
        <v>33</v>
      </c>
      <c r="AX299" s="13" t="s">
        <v>72</v>
      </c>
      <c r="AY299" s="211" t="s">
        <v>154</v>
      </c>
    </row>
    <row r="300" spans="1:65" s="13" customFormat="1" ht="11.25">
      <c r="B300" s="200"/>
      <c r="C300" s="201"/>
      <c r="D300" s="202" t="s">
        <v>166</v>
      </c>
      <c r="E300" s="203" t="s">
        <v>19</v>
      </c>
      <c r="F300" s="204" t="s">
        <v>357</v>
      </c>
      <c r="G300" s="201"/>
      <c r="H300" s="205">
        <v>-49.378999999999998</v>
      </c>
      <c r="I300" s="206"/>
      <c r="J300" s="201"/>
      <c r="K300" s="201"/>
      <c r="L300" s="207"/>
      <c r="M300" s="208"/>
      <c r="N300" s="209"/>
      <c r="O300" s="209"/>
      <c r="P300" s="209"/>
      <c r="Q300" s="209"/>
      <c r="R300" s="209"/>
      <c r="S300" s="209"/>
      <c r="T300" s="210"/>
      <c r="AT300" s="211" t="s">
        <v>166</v>
      </c>
      <c r="AU300" s="211" t="s">
        <v>169</v>
      </c>
      <c r="AV300" s="13" t="s">
        <v>81</v>
      </c>
      <c r="AW300" s="13" t="s">
        <v>33</v>
      </c>
      <c r="AX300" s="13" t="s">
        <v>72</v>
      </c>
      <c r="AY300" s="211" t="s">
        <v>154</v>
      </c>
    </row>
    <row r="301" spans="1:65" s="13" customFormat="1" ht="11.25">
      <c r="B301" s="200"/>
      <c r="C301" s="201"/>
      <c r="D301" s="202" t="s">
        <v>166</v>
      </c>
      <c r="E301" s="203" t="s">
        <v>19</v>
      </c>
      <c r="F301" s="204" t="s">
        <v>358</v>
      </c>
      <c r="G301" s="201"/>
      <c r="H301" s="205">
        <v>-4.9109999999999996</v>
      </c>
      <c r="I301" s="206"/>
      <c r="J301" s="201"/>
      <c r="K301" s="201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166</v>
      </c>
      <c r="AU301" s="211" t="s">
        <v>169</v>
      </c>
      <c r="AV301" s="13" t="s">
        <v>81</v>
      </c>
      <c r="AW301" s="13" t="s">
        <v>33</v>
      </c>
      <c r="AX301" s="13" t="s">
        <v>72</v>
      </c>
      <c r="AY301" s="211" t="s">
        <v>154</v>
      </c>
    </row>
    <row r="302" spans="1:65" s="14" customFormat="1" ht="11.25">
      <c r="B302" s="212"/>
      <c r="C302" s="213"/>
      <c r="D302" s="202" t="s">
        <v>166</v>
      </c>
      <c r="E302" s="214" t="s">
        <v>19</v>
      </c>
      <c r="F302" s="215" t="s">
        <v>168</v>
      </c>
      <c r="G302" s="213"/>
      <c r="H302" s="216">
        <v>210.066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166</v>
      </c>
      <c r="AU302" s="222" t="s">
        <v>169</v>
      </c>
      <c r="AV302" s="14" t="s">
        <v>169</v>
      </c>
      <c r="AW302" s="14" t="s">
        <v>33</v>
      </c>
      <c r="AX302" s="14" t="s">
        <v>79</v>
      </c>
      <c r="AY302" s="222" t="s">
        <v>154</v>
      </c>
    </row>
    <row r="303" spans="1:65" s="2" customFormat="1" ht="37.9" customHeight="1">
      <c r="A303" s="38"/>
      <c r="B303" s="39"/>
      <c r="C303" s="223" t="s">
        <v>359</v>
      </c>
      <c r="D303" s="223" t="s">
        <v>192</v>
      </c>
      <c r="E303" s="224" t="s">
        <v>360</v>
      </c>
      <c r="F303" s="225" t="s">
        <v>361</v>
      </c>
      <c r="G303" s="226" t="s">
        <v>160</v>
      </c>
      <c r="H303" s="227">
        <v>220.56899999999999</v>
      </c>
      <c r="I303" s="228"/>
      <c r="J303" s="229">
        <f>ROUND(I303*H303,2)</f>
        <v>0</v>
      </c>
      <c r="K303" s="225" t="s">
        <v>19</v>
      </c>
      <c r="L303" s="230"/>
      <c r="M303" s="231" t="s">
        <v>19</v>
      </c>
      <c r="N303" s="232" t="s">
        <v>43</v>
      </c>
      <c r="O303" s="68"/>
      <c r="P303" s="191">
        <f>O303*H303</f>
        <v>0</v>
      </c>
      <c r="Q303" s="191">
        <v>2.5200000000000001E-3</v>
      </c>
      <c r="R303" s="191">
        <f>Q303*H303</f>
        <v>0.55583388</v>
      </c>
      <c r="S303" s="191">
        <v>0</v>
      </c>
      <c r="T303" s="19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93" t="s">
        <v>195</v>
      </c>
      <c r="AT303" s="193" t="s">
        <v>192</v>
      </c>
      <c r="AU303" s="193" t="s">
        <v>169</v>
      </c>
      <c r="AY303" s="21" t="s">
        <v>154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21" t="s">
        <v>79</v>
      </c>
      <c r="BK303" s="194">
        <f>ROUND(I303*H303,2)</f>
        <v>0</v>
      </c>
      <c r="BL303" s="21" t="s">
        <v>162</v>
      </c>
      <c r="BM303" s="193" t="s">
        <v>362</v>
      </c>
    </row>
    <row r="304" spans="1:65" s="13" customFormat="1" ht="11.25">
      <c r="B304" s="200"/>
      <c r="C304" s="201"/>
      <c r="D304" s="202" t="s">
        <v>166</v>
      </c>
      <c r="E304" s="201"/>
      <c r="F304" s="204" t="s">
        <v>363</v>
      </c>
      <c r="G304" s="201"/>
      <c r="H304" s="205">
        <v>220.56899999999999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166</v>
      </c>
      <c r="AU304" s="211" t="s">
        <v>169</v>
      </c>
      <c r="AV304" s="13" t="s">
        <v>81</v>
      </c>
      <c r="AW304" s="13" t="s">
        <v>4</v>
      </c>
      <c r="AX304" s="13" t="s">
        <v>79</v>
      </c>
      <c r="AY304" s="211" t="s">
        <v>154</v>
      </c>
    </row>
    <row r="305" spans="1:65" s="2" customFormat="1" ht="24.2" customHeight="1">
      <c r="A305" s="38"/>
      <c r="B305" s="39"/>
      <c r="C305" s="182" t="s">
        <v>364</v>
      </c>
      <c r="D305" s="182" t="s">
        <v>157</v>
      </c>
      <c r="E305" s="183" t="s">
        <v>365</v>
      </c>
      <c r="F305" s="184" t="s">
        <v>366</v>
      </c>
      <c r="G305" s="185" t="s">
        <v>160</v>
      </c>
      <c r="H305" s="186">
        <v>359.02699999999999</v>
      </c>
      <c r="I305" s="187"/>
      <c r="J305" s="188">
        <f>ROUND(I305*H305,2)</f>
        <v>0</v>
      </c>
      <c r="K305" s="184" t="s">
        <v>161</v>
      </c>
      <c r="L305" s="43"/>
      <c r="M305" s="189" t="s">
        <v>19</v>
      </c>
      <c r="N305" s="190" t="s">
        <v>43</v>
      </c>
      <c r="O305" s="68"/>
      <c r="P305" s="191">
        <f>O305*H305</f>
        <v>0</v>
      </c>
      <c r="Q305" s="191">
        <v>8.0000000000000007E-5</v>
      </c>
      <c r="R305" s="191">
        <f>Q305*H305</f>
        <v>2.872216E-2</v>
      </c>
      <c r="S305" s="191">
        <v>0</v>
      </c>
      <c r="T305" s="192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93" t="s">
        <v>162</v>
      </c>
      <c r="AT305" s="193" t="s">
        <v>157</v>
      </c>
      <c r="AU305" s="193" t="s">
        <v>169</v>
      </c>
      <c r="AY305" s="21" t="s">
        <v>154</v>
      </c>
      <c r="BE305" s="194">
        <f>IF(N305="základní",J305,0)</f>
        <v>0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21" t="s">
        <v>79</v>
      </c>
      <c r="BK305" s="194">
        <f>ROUND(I305*H305,2)</f>
        <v>0</v>
      </c>
      <c r="BL305" s="21" t="s">
        <v>162</v>
      </c>
      <c r="BM305" s="193" t="s">
        <v>367</v>
      </c>
    </row>
    <row r="306" spans="1:65" s="2" customFormat="1" ht="11.25">
      <c r="A306" s="38"/>
      <c r="B306" s="39"/>
      <c r="C306" s="40"/>
      <c r="D306" s="195" t="s">
        <v>164</v>
      </c>
      <c r="E306" s="40"/>
      <c r="F306" s="196" t="s">
        <v>368</v>
      </c>
      <c r="G306" s="40"/>
      <c r="H306" s="40"/>
      <c r="I306" s="197"/>
      <c r="J306" s="40"/>
      <c r="K306" s="40"/>
      <c r="L306" s="43"/>
      <c r="M306" s="198"/>
      <c r="N306" s="199"/>
      <c r="O306" s="68"/>
      <c r="P306" s="68"/>
      <c r="Q306" s="68"/>
      <c r="R306" s="68"/>
      <c r="S306" s="68"/>
      <c r="T306" s="69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21" t="s">
        <v>164</v>
      </c>
      <c r="AU306" s="21" t="s">
        <v>169</v>
      </c>
    </row>
    <row r="307" spans="1:65" s="13" customFormat="1" ht="11.25">
      <c r="B307" s="200"/>
      <c r="C307" s="201"/>
      <c r="D307" s="202" t="s">
        <v>166</v>
      </c>
      <c r="E307" s="203" t="s">
        <v>19</v>
      </c>
      <c r="F307" s="204" t="s">
        <v>369</v>
      </c>
      <c r="G307" s="201"/>
      <c r="H307" s="205">
        <v>359.02699999999999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166</v>
      </c>
      <c r="AU307" s="211" t="s">
        <v>169</v>
      </c>
      <c r="AV307" s="13" t="s">
        <v>81</v>
      </c>
      <c r="AW307" s="13" t="s">
        <v>33</v>
      </c>
      <c r="AX307" s="13" t="s">
        <v>72</v>
      </c>
      <c r="AY307" s="211" t="s">
        <v>154</v>
      </c>
    </row>
    <row r="308" spans="1:65" s="14" customFormat="1" ht="11.25">
      <c r="B308" s="212"/>
      <c r="C308" s="213"/>
      <c r="D308" s="202" t="s">
        <v>166</v>
      </c>
      <c r="E308" s="214" t="s">
        <v>19</v>
      </c>
      <c r="F308" s="215" t="s">
        <v>168</v>
      </c>
      <c r="G308" s="213"/>
      <c r="H308" s="216">
        <v>359.02699999999999</v>
      </c>
      <c r="I308" s="217"/>
      <c r="J308" s="213"/>
      <c r="K308" s="213"/>
      <c r="L308" s="218"/>
      <c r="M308" s="219"/>
      <c r="N308" s="220"/>
      <c r="O308" s="220"/>
      <c r="P308" s="220"/>
      <c r="Q308" s="220"/>
      <c r="R308" s="220"/>
      <c r="S308" s="220"/>
      <c r="T308" s="221"/>
      <c r="AT308" s="222" t="s">
        <v>166</v>
      </c>
      <c r="AU308" s="222" t="s">
        <v>169</v>
      </c>
      <c r="AV308" s="14" t="s">
        <v>169</v>
      </c>
      <c r="AW308" s="14" t="s">
        <v>33</v>
      </c>
      <c r="AX308" s="14" t="s">
        <v>79</v>
      </c>
      <c r="AY308" s="222" t="s">
        <v>154</v>
      </c>
    </row>
    <row r="309" spans="1:65" s="2" customFormat="1" ht="24.2" customHeight="1">
      <c r="A309" s="38"/>
      <c r="B309" s="39"/>
      <c r="C309" s="182" t="s">
        <v>370</v>
      </c>
      <c r="D309" s="182" t="s">
        <v>157</v>
      </c>
      <c r="E309" s="183" t="s">
        <v>371</v>
      </c>
      <c r="F309" s="184" t="s">
        <v>372</v>
      </c>
      <c r="G309" s="185" t="s">
        <v>240</v>
      </c>
      <c r="H309" s="186">
        <v>151.47999999999999</v>
      </c>
      <c r="I309" s="187"/>
      <c r="J309" s="188">
        <f>ROUND(I309*H309,2)</f>
        <v>0</v>
      </c>
      <c r="K309" s="184" t="s">
        <v>161</v>
      </c>
      <c r="L309" s="43"/>
      <c r="M309" s="189" t="s">
        <v>19</v>
      </c>
      <c r="N309" s="190" t="s">
        <v>43</v>
      </c>
      <c r="O309" s="68"/>
      <c r="P309" s="191">
        <f>O309*H309</f>
        <v>0</v>
      </c>
      <c r="Q309" s="191">
        <v>1.7600000000000001E-3</v>
      </c>
      <c r="R309" s="191">
        <f>Q309*H309</f>
        <v>0.26660479999999998</v>
      </c>
      <c r="S309" s="191">
        <v>0</v>
      </c>
      <c r="T309" s="19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93" t="s">
        <v>162</v>
      </c>
      <c r="AT309" s="193" t="s">
        <v>157</v>
      </c>
      <c r="AU309" s="193" t="s">
        <v>169</v>
      </c>
      <c r="AY309" s="21" t="s">
        <v>154</v>
      </c>
      <c r="BE309" s="194">
        <f>IF(N309="základní",J309,0)</f>
        <v>0</v>
      </c>
      <c r="BF309" s="194">
        <f>IF(N309="snížená",J309,0)</f>
        <v>0</v>
      </c>
      <c r="BG309" s="194">
        <f>IF(N309="zákl. přenesená",J309,0)</f>
        <v>0</v>
      </c>
      <c r="BH309" s="194">
        <f>IF(N309="sníž. přenesená",J309,0)</f>
        <v>0</v>
      </c>
      <c r="BI309" s="194">
        <f>IF(N309="nulová",J309,0)</f>
        <v>0</v>
      </c>
      <c r="BJ309" s="21" t="s">
        <v>79</v>
      </c>
      <c r="BK309" s="194">
        <f>ROUND(I309*H309,2)</f>
        <v>0</v>
      </c>
      <c r="BL309" s="21" t="s">
        <v>162</v>
      </c>
      <c r="BM309" s="193" t="s">
        <v>373</v>
      </c>
    </row>
    <row r="310" spans="1:65" s="2" customFormat="1" ht="11.25">
      <c r="A310" s="38"/>
      <c r="B310" s="39"/>
      <c r="C310" s="40"/>
      <c r="D310" s="195" t="s">
        <v>164</v>
      </c>
      <c r="E310" s="40"/>
      <c r="F310" s="196" t="s">
        <v>374</v>
      </c>
      <c r="G310" s="40"/>
      <c r="H310" s="40"/>
      <c r="I310" s="197"/>
      <c r="J310" s="40"/>
      <c r="K310" s="40"/>
      <c r="L310" s="43"/>
      <c r="M310" s="198"/>
      <c r="N310" s="199"/>
      <c r="O310" s="68"/>
      <c r="P310" s="68"/>
      <c r="Q310" s="68"/>
      <c r="R310" s="68"/>
      <c r="S310" s="68"/>
      <c r="T310" s="69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21" t="s">
        <v>164</v>
      </c>
      <c r="AU310" s="21" t="s">
        <v>169</v>
      </c>
    </row>
    <row r="311" spans="1:65" s="15" customFormat="1" ht="11.25">
      <c r="B311" s="233"/>
      <c r="C311" s="234"/>
      <c r="D311" s="202" t="s">
        <v>166</v>
      </c>
      <c r="E311" s="235" t="s">
        <v>19</v>
      </c>
      <c r="F311" s="236" t="s">
        <v>375</v>
      </c>
      <c r="G311" s="234"/>
      <c r="H311" s="235" t="s">
        <v>19</v>
      </c>
      <c r="I311" s="237"/>
      <c r="J311" s="234"/>
      <c r="K311" s="234"/>
      <c r="L311" s="238"/>
      <c r="M311" s="239"/>
      <c r="N311" s="240"/>
      <c r="O311" s="240"/>
      <c r="P311" s="240"/>
      <c r="Q311" s="240"/>
      <c r="R311" s="240"/>
      <c r="S311" s="240"/>
      <c r="T311" s="241"/>
      <c r="AT311" s="242" t="s">
        <v>166</v>
      </c>
      <c r="AU311" s="242" t="s">
        <v>169</v>
      </c>
      <c r="AV311" s="15" t="s">
        <v>79</v>
      </c>
      <c r="AW311" s="15" t="s">
        <v>33</v>
      </c>
      <c r="AX311" s="15" t="s">
        <v>72</v>
      </c>
      <c r="AY311" s="242" t="s">
        <v>154</v>
      </c>
    </row>
    <row r="312" spans="1:65" s="13" customFormat="1" ht="11.25">
      <c r="B312" s="200"/>
      <c r="C312" s="201"/>
      <c r="D312" s="202" t="s">
        <v>166</v>
      </c>
      <c r="E312" s="203" t="s">
        <v>19</v>
      </c>
      <c r="F312" s="204" t="s">
        <v>376</v>
      </c>
      <c r="G312" s="201"/>
      <c r="H312" s="205">
        <v>101.28</v>
      </c>
      <c r="I312" s="206"/>
      <c r="J312" s="201"/>
      <c r="K312" s="201"/>
      <c r="L312" s="207"/>
      <c r="M312" s="208"/>
      <c r="N312" s="209"/>
      <c r="O312" s="209"/>
      <c r="P312" s="209"/>
      <c r="Q312" s="209"/>
      <c r="R312" s="209"/>
      <c r="S312" s="209"/>
      <c r="T312" s="210"/>
      <c r="AT312" s="211" t="s">
        <v>166</v>
      </c>
      <c r="AU312" s="211" t="s">
        <v>169</v>
      </c>
      <c r="AV312" s="13" t="s">
        <v>81</v>
      </c>
      <c r="AW312" s="13" t="s">
        <v>33</v>
      </c>
      <c r="AX312" s="13" t="s">
        <v>72</v>
      </c>
      <c r="AY312" s="211" t="s">
        <v>154</v>
      </c>
    </row>
    <row r="313" spans="1:65" s="14" customFormat="1" ht="11.25">
      <c r="B313" s="212"/>
      <c r="C313" s="213"/>
      <c r="D313" s="202" t="s">
        <v>166</v>
      </c>
      <c r="E313" s="214" t="s">
        <v>19</v>
      </c>
      <c r="F313" s="215" t="s">
        <v>168</v>
      </c>
      <c r="G313" s="213"/>
      <c r="H313" s="216">
        <v>101.28</v>
      </c>
      <c r="I313" s="217"/>
      <c r="J313" s="213"/>
      <c r="K313" s="213"/>
      <c r="L313" s="218"/>
      <c r="M313" s="219"/>
      <c r="N313" s="220"/>
      <c r="O313" s="220"/>
      <c r="P313" s="220"/>
      <c r="Q313" s="220"/>
      <c r="R313" s="220"/>
      <c r="S313" s="220"/>
      <c r="T313" s="221"/>
      <c r="AT313" s="222" t="s">
        <v>166</v>
      </c>
      <c r="AU313" s="222" t="s">
        <v>169</v>
      </c>
      <c r="AV313" s="14" t="s">
        <v>169</v>
      </c>
      <c r="AW313" s="14" t="s">
        <v>33</v>
      </c>
      <c r="AX313" s="14" t="s">
        <v>72</v>
      </c>
      <c r="AY313" s="222" t="s">
        <v>154</v>
      </c>
    </row>
    <row r="314" spans="1:65" s="15" customFormat="1" ht="11.25">
      <c r="B314" s="233"/>
      <c r="C314" s="234"/>
      <c r="D314" s="202" t="s">
        <v>166</v>
      </c>
      <c r="E314" s="235" t="s">
        <v>19</v>
      </c>
      <c r="F314" s="236" t="s">
        <v>377</v>
      </c>
      <c r="G314" s="234"/>
      <c r="H314" s="235" t="s">
        <v>19</v>
      </c>
      <c r="I314" s="237"/>
      <c r="J314" s="234"/>
      <c r="K314" s="234"/>
      <c r="L314" s="238"/>
      <c r="M314" s="239"/>
      <c r="N314" s="240"/>
      <c r="O314" s="240"/>
      <c r="P314" s="240"/>
      <c r="Q314" s="240"/>
      <c r="R314" s="240"/>
      <c r="S314" s="240"/>
      <c r="T314" s="241"/>
      <c r="AT314" s="242" t="s">
        <v>166</v>
      </c>
      <c r="AU314" s="242" t="s">
        <v>169</v>
      </c>
      <c r="AV314" s="15" t="s">
        <v>79</v>
      </c>
      <c r="AW314" s="15" t="s">
        <v>33</v>
      </c>
      <c r="AX314" s="15" t="s">
        <v>72</v>
      </c>
      <c r="AY314" s="242" t="s">
        <v>154</v>
      </c>
    </row>
    <row r="315" spans="1:65" s="13" customFormat="1" ht="11.25">
      <c r="B315" s="200"/>
      <c r="C315" s="201"/>
      <c r="D315" s="202" t="s">
        <v>166</v>
      </c>
      <c r="E315" s="203" t="s">
        <v>19</v>
      </c>
      <c r="F315" s="204" t="s">
        <v>378</v>
      </c>
      <c r="G315" s="201"/>
      <c r="H315" s="205">
        <v>43</v>
      </c>
      <c r="I315" s="206"/>
      <c r="J315" s="201"/>
      <c r="K315" s="201"/>
      <c r="L315" s="207"/>
      <c r="M315" s="208"/>
      <c r="N315" s="209"/>
      <c r="O315" s="209"/>
      <c r="P315" s="209"/>
      <c r="Q315" s="209"/>
      <c r="R315" s="209"/>
      <c r="S315" s="209"/>
      <c r="T315" s="210"/>
      <c r="AT315" s="211" t="s">
        <v>166</v>
      </c>
      <c r="AU315" s="211" t="s">
        <v>169</v>
      </c>
      <c r="AV315" s="13" t="s">
        <v>81</v>
      </c>
      <c r="AW315" s="13" t="s">
        <v>33</v>
      </c>
      <c r="AX315" s="13" t="s">
        <v>72</v>
      </c>
      <c r="AY315" s="211" t="s">
        <v>154</v>
      </c>
    </row>
    <row r="316" spans="1:65" s="15" customFormat="1" ht="11.25">
      <c r="B316" s="233"/>
      <c r="C316" s="234"/>
      <c r="D316" s="202" t="s">
        <v>166</v>
      </c>
      <c r="E316" s="235" t="s">
        <v>19</v>
      </c>
      <c r="F316" s="236" t="s">
        <v>377</v>
      </c>
      <c r="G316" s="234"/>
      <c r="H316" s="235" t="s">
        <v>19</v>
      </c>
      <c r="I316" s="237"/>
      <c r="J316" s="234"/>
      <c r="K316" s="234"/>
      <c r="L316" s="238"/>
      <c r="M316" s="239"/>
      <c r="N316" s="240"/>
      <c r="O316" s="240"/>
      <c r="P316" s="240"/>
      <c r="Q316" s="240"/>
      <c r="R316" s="240"/>
      <c r="S316" s="240"/>
      <c r="T316" s="241"/>
      <c r="AT316" s="242" t="s">
        <v>166</v>
      </c>
      <c r="AU316" s="242" t="s">
        <v>169</v>
      </c>
      <c r="AV316" s="15" t="s">
        <v>79</v>
      </c>
      <c r="AW316" s="15" t="s">
        <v>33</v>
      </c>
      <c r="AX316" s="15" t="s">
        <v>72</v>
      </c>
      <c r="AY316" s="242" t="s">
        <v>154</v>
      </c>
    </row>
    <row r="317" spans="1:65" s="13" customFormat="1" ht="11.25">
      <c r="B317" s="200"/>
      <c r="C317" s="201"/>
      <c r="D317" s="202" t="s">
        <v>166</v>
      </c>
      <c r="E317" s="203" t="s">
        <v>19</v>
      </c>
      <c r="F317" s="204" t="s">
        <v>379</v>
      </c>
      <c r="G317" s="201"/>
      <c r="H317" s="205">
        <v>7.2</v>
      </c>
      <c r="I317" s="206"/>
      <c r="J317" s="201"/>
      <c r="K317" s="201"/>
      <c r="L317" s="207"/>
      <c r="M317" s="208"/>
      <c r="N317" s="209"/>
      <c r="O317" s="209"/>
      <c r="P317" s="209"/>
      <c r="Q317" s="209"/>
      <c r="R317" s="209"/>
      <c r="S317" s="209"/>
      <c r="T317" s="210"/>
      <c r="AT317" s="211" t="s">
        <v>166</v>
      </c>
      <c r="AU317" s="211" t="s">
        <v>169</v>
      </c>
      <c r="AV317" s="13" t="s">
        <v>81</v>
      </c>
      <c r="AW317" s="13" t="s">
        <v>33</v>
      </c>
      <c r="AX317" s="13" t="s">
        <v>72</v>
      </c>
      <c r="AY317" s="211" t="s">
        <v>154</v>
      </c>
    </row>
    <row r="318" spans="1:65" s="14" customFormat="1" ht="11.25">
      <c r="B318" s="212"/>
      <c r="C318" s="213"/>
      <c r="D318" s="202" t="s">
        <v>166</v>
      </c>
      <c r="E318" s="214" t="s">
        <v>19</v>
      </c>
      <c r="F318" s="215" t="s">
        <v>168</v>
      </c>
      <c r="G318" s="213"/>
      <c r="H318" s="216">
        <v>50.2</v>
      </c>
      <c r="I318" s="217"/>
      <c r="J318" s="213"/>
      <c r="K318" s="213"/>
      <c r="L318" s="218"/>
      <c r="M318" s="219"/>
      <c r="N318" s="220"/>
      <c r="O318" s="220"/>
      <c r="P318" s="220"/>
      <c r="Q318" s="220"/>
      <c r="R318" s="220"/>
      <c r="S318" s="220"/>
      <c r="T318" s="221"/>
      <c r="AT318" s="222" t="s">
        <v>166</v>
      </c>
      <c r="AU318" s="222" t="s">
        <v>169</v>
      </c>
      <c r="AV318" s="14" t="s">
        <v>169</v>
      </c>
      <c r="AW318" s="14" t="s">
        <v>33</v>
      </c>
      <c r="AX318" s="14" t="s">
        <v>72</v>
      </c>
      <c r="AY318" s="222" t="s">
        <v>154</v>
      </c>
    </row>
    <row r="319" spans="1:65" s="16" customFormat="1" ht="11.25">
      <c r="B319" s="243"/>
      <c r="C319" s="244"/>
      <c r="D319" s="202" t="s">
        <v>166</v>
      </c>
      <c r="E319" s="245" t="s">
        <v>19</v>
      </c>
      <c r="F319" s="246" t="s">
        <v>278</v>
      </c>
      <c r="G319" s="244"/>
      <c r="H319" s="247">
        <v>151.47999999999999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AT319" s="253" t="s">
        <v>166</v>
      </c>
      <c r="AU319" s="253" t="s">
        <v>169</v>
      </c>
      <c r="AV319" s="16" t="s">
        <v>162</v>
      </c>
      <c r="AW319" s="16" t="s">
        <v>33</v>
      </c>
      <c r="AX319" s="16" t="s">
        <v>79</v>
      </c>
      <c r="AY319" s="253" t="s">
        <v>154</v>
      </c>
    </row>
    <row r="320" spans="1:65" s="2" customFormat="1" ht="16.5" customHeight="1">
      <c r="A320" s="38"/>
      <c r="B320" s="39"/>
      <c r="C320" s="223" t="s">
        <v>380</v>
      </c>
      <c r="D320" s="223" t="s">
        <v>192</v>
      </c>
      <c r="E320" s="224" t="s">
        <v>381</v>
      </c>
      <c r="F320" s="225" t="s">
        <v>382</v>
      </c>
      <c r="G320" s="226" t="s">
        <v>160</v>
      </c>
      <c r="H320" s="227">
        <v>22.282</v>
      </c>
      <c r="I320" s="228"/>
      <c r="J320" s="229">
        <f>ROUND(I320*H320,2)</f>
        <v>0</v>
      </c>
      <c r="K320" s="225" t="s">
        <v>161</v>
      </c>
      <c r="L320" s="230"/>
      <c r="M320" s="231" t="s">
        <v>19</v>
      </c>
      <c r="N320" s="232" t="s">
        <v>43</v>
      </c>
      <c r="O320" s="68"/>
      <c r="P320" s="191">
        <f>O320*H320</f>
        <v>0</v>
      </c>
      <c r="Q320" s="191">
        <v>5.5999999999999995E-4</v>
      </c>
      <c r="R320" s="191">
        <f>Q320*H320</f>
        <v>1.2477919999999998E-2</v>
      </c>
      <c r="S320" s="191">
        <v>0</v>
      </c>
      <c r="T320" s="19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3" t="s">
        <v>195</v>
      </c>
      <c r="AT320" s="193" t="s">
        <v>192</v>
      </c>
      <c r="AU320" s="193" t="s">
        <v>169</v>
      </c>
      <c r="AY320" s="21" t="s">
        <v>154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21" t="s">
        <v>79</v>
      </c>
      <c r="BK320" s="194">
        <f>ROUND(I320*H320,2)</f>
        <v>0</v>
      </c>
      <c r="BL320" s="21" t="s">
        <v>162</v>
      </c>
      <c r="BM320" s="193" t="s">
        <v>383</v>
      </c>
    </row>
    <row r="321" spans="1:65" s="13" customFormat="1" ht="11.25">
      <c r="B321" s="200"/>
      <c r="C321" s="201"/>
      <c r="D321" s="202" t="s">
        <v>166</v>
      </c>
      <c r="E321" s="201"/>
      <c r="F321" s="204" t="s">
        <v>384</v>
      </c>
      <c r="G321" s="201"/>
      <c r="H321" s="205">
        <v>22.282</v>
      </c>
      <c r="I321" s="206"/>
      <c r="J321" s="201"/>
      <c r="K321" s="201"/>
      <c r="L321" s="207"/>
      <c r="M321" s="208"/>
      <c r="N321" s="209"/>
      <c r="O321" s="209"/>
      <c r="P321" s="209"/>
      <c r="Q321" s="209"/>
      <c r="R321" s="209"/>
      <c r="S321" s="209"/>
      <c r="T321" s="210"/>
      <c r="AT321" s="211" t="s">
        <v>166</v>
      </c>
      <c r="AU321" s="211" t="s">
        <v>169</v>
      </c>
      <c r="AV321" s="13" t="s">
        <v>81</v>
      </c>
      <c r="AW321" s="13" t="s">
        <v>4</v>
      </c>
      <c r="AX321" s="13" t="s">
        <v>79</v>
      </c>
      <c r="AY321" s="211" t="s">
        <v>154</v>
      </c>
    </row>
    <row r="322" spans="1:65" s="2" customFormat="1" ht="16.5" customHeight="1">
      <c r="A322" s="38"/>
      <c r="B322" s="39"/>
      <c r="C322" s="223" t="s">
        <v>385</v>
      </c>
      <c r="D322" s="223" t="s">
        <v>192</v>
      </c>
      <c r="E322" s="224" t="s">
        <v>386</v>
      </c>
      <c r="F322" s="225" t="s">
        <v>387</v>
      </c>
      <c r="G322" s="226" t="s">
        <v>160</v>
      </c>
      <c r="H322" s="227">
        <v>11.044</v>
      </c>
      <c r="I322" s="228"/>
      <c r="J322" s="229">
        <f>ROUND(I322*H322,2)</f>
        <v>0</v>
      </c>
      <c r="K322" s="225" t="s">
        <v>161</v>
      </c>
      <c r="L322" s="230"/>
      <c r="M322" s="231" t="s">
        <v>19</v>
      </c>
      <c r="N322" s="232" t="s">
        <v>43</v>
      </c>
      <c r="O322" s="68"/>
      <c r="P322" s="191">
        <f>O322*H322</f>
        <v>0</v>
      </c>
      <c r="Q322" s="191">
        <v>1.1999999999999999E-3</v>
      </c>
      <c r="R322" s="191">
        <f>Q322*H322</f>
        <v>1.3252799999999999E-2</v>
      </c>
      <c r="S322" s="191">
        <v>0</v>
      </c>
      <c r="T322" s="19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3" t="s">
        <v>195</v>
      </c>
      <c r="AT322" s="193" t="s">
        <v>192</v>
      </c>
      <c r="AU322" s="193" t="s">
        <v>169</v>
      </c>
      <c r="AY322" s="21" t="s">
        <v>154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21" t="s">
        <v>79</v>
      </c>
      <c r="BK322" s="194">
        <f>ROUND(I322*H322,2)</f>
        <v>0</v>
      </c>
      <c r="BL322" s="21" t="s">
        <v>162</v>
      </c>
      <c r="BM322" s="193" t="s">
        <v>388</v>
      </c>
    </row>
    <row r="323" spans="1:65" s="13" customFormat="1" ht="11.25">
      <c r="B323" s="200"/>
      <c r="C323" s="201"/>
      <c r="D323" s="202" t="s">
        <v>166</v>
      </c>
      <c r="E323" s="201"/>
      <c r="F323" s="204" t="s">
        <v>389</v>
      </c>
      <c r="G323" s="201"/>
      <c r="H323" s="205">
        <v>11.044</v>
      </c>
      <c r="I323" s="206"/>
      <c r="J323" s="201"/>
      <c r="K323" s="201"/>
      <c r="L323" s="207"/>
      <c r="M323" s="208"/>
      <c r="N323" s="209"/>
      <c r="O323" s="209"/>
      <c r="P323" s="209"/>
      <c r="Q323" s="209"/>
      <c r="R323" s="209"/>
      <c r="S323" s="209"/>
      <c r="T323" s="210"/>
      <c r="AT323" s="211" t="s">
        <v>166</v>
      </c>
      <c r="AU323" s="211" t="s">
        <v>169</v>
      </c>
      <c r="AV323" s="13" t="s">
        <v>81</v>
      </c>
      <c r="AW323" s="13" t="s">
        <v>4</v>
      </c>
      <c r="AX323" s="13" t="s">
        <v>79</v>
      </c>
      <c r="AY323" s="211" t="s">
        <v>154</v>
      </c>
    </row>
    <row r="324" spans="1:65" s="2" customFormat="1" ht="24.2" customHeight="1">
      <c r="A324" s="38"/>
      <c r="B324" s="39"/>
      <c r="C324" s="182" t="s">
        <v>390</v>
      </c>
      <c r="D324" s="182" t="s">
        <v>157</v>
      </c>
      <c r="E324" s="183" t="s">
        <v>391</v>
      </c>
      <c r="F324" s="184" t="s">
        <v>392</v>
      </c>
      <c r="G324" s="185" t="s">
        <v>240</v>
      </c>
      <c r="H324" s="186">
        <v>47.58</v>
      </c>
      <c r="I324" s="187"/>
      <c r="J324" s="188">
        <f>ROUND(I324*H324,2)</f>
        <v>0</v>
      </c>
      <c r="K324" s="184" t="s">
        <v>161</v>
      </c>
      <c r="L324" s="43"/>
      <c r="M324" s="189" t="s">
        <v>19</v>
      </c>
      <c r="N324" s="190" t="s">
        <v>43</v>
      </c>
      <c r="O324" s="68"/>
      <c r="P324" s="191">
        <f>O324*H324</f>
        <v>0</v>
      </c>
      <c r="Q324" s="191">
        <v>3.3899999999999998E-3</v>
      </c>
      <c r="R324" s="191">
        <f>Q324*H324</f>
        <v>0.16129619999999997</v>
      </c>
      <c r="S324" s="191">
        <v>0</v>
      </c>
      <c r="T324" s="19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93" t="s">
        <v>162</v>
      </c>
      <c r="AT324" s="193" t="s">
        <v>157</v>
      </c>
      <c r="AU324" s="193" t="s">
        <v>169</v>
      </c>
      <c r="AY324" s="21" t="s">
        <v>154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21" t="s">
        <v>79</v>
      </c>
      <c r="BK324" s="194">
        <f>ROUND(I324*H324,2)</f>
        <v>0</v>
      </c>
      <c r="BL324" s="21" t="s">
        <v>162</v>
      </c>
      <c r="BM324" s="193" t="s">
        <v>393</v>
      </c>
    </row>
    <row r="325" spans="1:65" s="2" customFormat="1" ht="11.25">
      <c r="A325" s="38"/>
      <c r="B325" s="39"/>
      <c r="C325" s="40"/>
      <c r="D325" s="195" t="s">
        <v>164</v>
      </c>
      <c r="E325" s="40"/>
      <c r="F325" s="196" t="s">
        <v>394</v>
      </c>
      <c r="G325" s="40"/>
      <c r="H325" s="40"/>
      <c r="I325" s="197"/>
      <c r="J325" s="40"/>
      <c r="K325" s="40"/>
      <c r="L325" s="43"/>
      <c r="M325" s="198"/>
      <c r="N325" s="199"/>
      <c r="O325" s="68"/>
      <c r="P325" s="68"/>
      <c r="Q325" s="68"/>
      <c r="R325" s="68"/>
      <c r="S325" s="68"/>
      <c r="T325" s="69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21" t="s">
        <v>164</v>
      </c>
      <c r="AU325" s="21" t="s">
        <v>169</v>
      </c>
    </row>
    <row r="326" spans="1:65" s="15" customFormat="1" ht="11.25">
      <c r="B326" s="233"/>
      <c r="C326" s="234"/>
      <c r="D326" s="202" t="s">
        <v>166</v>
      </c>
      <c r="E326" s="235" t="s">
        <v>19</v>
      </c>
      <c r="F326" s="236" t="s">
        <v>395</v>
      </c>
      <c r="G326" s="234"/>
      <c r="H326" s="235" t="s">
        <v>19</v>
      </c>
      <c r="I326" s="237"/>
      <c r="J326" s="234"/>
      <c r="K326" s="234"/>
      <c r="L326" s="238"/>
      <c r="M326" s="239"/>
      <c r="N326" s="240"/>
      <c r="O326" s="240"/>
      <c r="P326" s="240"/>
      <c r="Q326" s="240"/>
      <c r="R326" s="240"/>
      <c r="S326" s="240"/>
      <c r="T326" s="241"/>
      <c r="AT326" s="242" t="s">
        <v>166</v>
      </c>
      <c r="AU326" s="242" t="s">
        <v>169</v>
      </c>
      <c r="AV326" s="15" t="s">
        <v>79</v>
      </c>
      <c r="AW326" s="15" t="s">
        <v>33</v>
      </c>
      <c r="AX326" s="15" t="s">
        <v>72</v>
      </c>
      <c r="AY326" s="242" t="s">
        <v>154</v>
      </c>
    </row>
    <row r="327" spans="1:65" s="13" customFormat="1" ht="11.25">
      <c r="B327" s="200"/>
      <c r="C327" s="201"/>
      <c r="D327" s="202" t="s">
        <v>166</v>
      </c>
      <c r="E327" s="203" t="s">
        <v>19</v>
      </c>
      <c r="F327" s="204" t="s">
        <v>396</v>
      </c>
      <c r="G327" s="201"/>
      <c r="H327" s="205">
        <v>32.18</v>
      </c>
      <c r="I327" s="206"/>
      <c r="J327" s="201"/>
      <c r="K327" s="201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166</v>
      </c>
      <c r="AU327" s="211" t="s">
        <v>169</v>
      </c>
      <c r="AV327" s="13" t="s">
        <v>81</v>
      </c>
      <c r="AW327" s="13" t="s">
        <v>33</v>
      </c>
      <c r="AX327" s="13" t="s">
        <v>72</v>
      </c>
      <c r="AY327" s="211" t="s">
        <v>154</v>
      </c>
    </row>
    <row r="328" spans="1:65" s="15" customFormat="1" ht="11.25">
      <c r="B328" s="233"/>
      <c r="C328" s="234"/>
      <c r="D328" s="202" t="s">
        <v>166</v>
      </c>
      <c r="E328" s="235" t="s">
        <v>19</v>
      </c>
      <c r="F328" s="236" t="s">
        <v>397</v>
      </c>
      <c r="G328" s="234"/>
      <c r="H328" s="235" t="s">
        <v>19</v>
      </c>
      <c r="I328" s="237"/>
      <c r="J328" s="234"/>
      <c r="K328" s="234"/>
      <c r="L328" s="238"/>
      <c r="M328" s="239"/>
      <c r="N328" s="240"/>
      <c r="O328" s="240"/>
      <c r="P328" s="240"/>
      <c r="Q328" s="240"/>
      <c r="R328" s="240"/>
      <c r="S328" s="240"/>
      <c r="T328" s="241"/>
      <c r="AT328" s="242" t="s">
        <v>166</v>
      </c>
      <c r="AU328" s="242" t="s">
        <v>169</v>
      </c>
      <c r="AV328" s="15" t="s">
        <v>79</v>
      </c>
      <c r="AW328" s="15" t="s">
        <v>33</v>
      </c>
      <c r="AX328" s="15" t="s">
        <v>72</v>
      </c>
      <c r="AY328" s="242" t="s">
        <v>154</v>
      </c>
    </row>
    <row r="329" spans="1:65" s="13" customFormat="1" ht="11.25">
      <c r="B329" s="200"/>
      <c r="C329" s="201"/>
      <c r="D329" s="202" t="s">
        <v>166</v>
      </c>
      <c r="E329" s="203" t="s">
        <v>19</v>
      </c>
      <c r="F329" s="204" t="s">
        <v>398</v>
      </c>
      <c r="G329" s="201"/>
      <c r="H329" s="205">
        <v>15.4</v>
      </c>
      <c r="I329" s="206"/>
      <c r="J329" s="201"/>
      <c r="K329" s="201"/>
      <c r="L329" s="207"/>
      <c r="M329" s="208"/>
      <c r="N329" s="209"/>
      <c r="O329" s="209"/>
      <c r="P329" s="209"/>
      <c r="Q329" s="209"/>
      <c r="R329" s="209"/>
      <c r="S329" s="209"/>
      <c r="T329" s="210"/>
      <c r="AT329" s="211" t="s">
        <v>166</v>
      </c>
      <c r="AU329" s="211" t="s">
        <v>169</v>
      </c>
      <c r="AV329" s="13" t="s">
        <v>81</v>
      </c>
      <c r="AW329" s="13" t="s">
        <v>33</v>
      </c>
      <c r="AX329" s="13" t="s">
        <v>72</v>
      </c>
      <c r="AY329" s="211" t="s">
        <v>154</v>
      </c>
    </row>
    <row r="330" spans="1:65" s="14" customFormat="1" ht="11.25">
      <c r="B330" s="212"/>
      <c r="C330" s="213"/>
      <c r="D330" s="202" t="s">
        <v>166</v>
      </c>
      <c r="E330" s="214" t="s">
        <v>19</v>
      </c>
      <c r="F330" s="215" t="s">
        <v>168</v>
      </c>
      <c r="G330" s="213"/>
      <c r="H330" s="216">
        <v>47.58</v>
      </c>
      <c r="I330" s="217"/>
      <c r="J330" s="213"/>
      <c r="K330" s="213"/>
      <c r="L330" s="218"/>
      <c r="M330" s="219"/>
      <c r="N330" s="220"/>
      <c r="O330" s="220"/>
      <c r="P330" s="220"/>
      <c r="Q330" s="220"/>
      <c r="R330" s="220"/>
      <c r="S330" s="220"/>
      <c r="T330" s="221"/>
      <c r="AT330" s="222" t="s">
        <v>166</v>
      </c>
      <c r="AU330" s="222" t="s">
        <v>169</v>
      </c>
      <c r="AV330" s="14" t="s">
        <v>169</v>
      </c>
      <c r="AW330" s="14" t="s">
        <v>33</v>
      </c>
      <c r="AX330" s="14" t="s">
        <v>79</v>
      </c>
      <c r="AY330" s="222" t="s">
        <v>154</v>
      </c>
    </row>
    <row r="331" spans="1:65" s="2" customFormat="1" ht="16.5" customHeight="1">
      <c r="A331" s="38"/>
      <c r="B331" s="39"/>
      <c r="C331" s="223" t="s">
        <v>399</v>
      </c>
      <c r="D331" s="223" t="s">
        <v>192</v>
      </c>
      <c r="E331" s="224" t="s">
        <v>386</v>
      </c>
      <c r="F331" s="225" t="s">
        <v>387</v>
      </c>
      <c r="G331" s="226" t="s">
        <v>160</v>
      </c>
      <c r="H331" s="227">
        <v>15.701000000000001</v>
      </c>
      <c r="I331" s="228"/>
      <c r="J331" s="229">
        <f>ROUND(I331*H331,2)</f>
        <v>0</v>
      </c>
      <c r="K331" s="225" t="s">
        <v>161</v>
      </c>
      <c r="L331" s="230"/>
      <c r="M331" s="231" t="s">
        <v>19</v>
      </c>
      <c r="N331" s="232" t="s">
        <v>43</v>
      </c>
      <c r="O331" s="68"/>
      <c r="P331" s="191">
        <f>O331*H331</f>
        <v>0</v>
      </c>
      <c r="Q331" s="191">
        <v>1.1999999999999999E-3</v>
      </c>
      <c r="R331" s="191">
        <f>Q331*H331</f>
        <v>1.8841199999999999E-2</v>
      </c>
      <c r="S331" s="191">
        <v>0</v>
      </c>
      <c r="T331" s="19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93" t="s">
        <v>195</v>
      </c>
      <c r="AT331" s="193" t="s">
        <v>192</v>
      </c>
      <c r="AU331" s="193" t="s">
        <v>169</v>
      </c>
      <c r="AY331" s="21" t="s">
        <v>154</v>
      </c>
      <c r="BE331" s="194">
        <f>IF(N331="základní",J331,0)</f>
        <v>0</v>
      </c>
      <c r="BF331" s="194">
        <f>IF(N331="snížená",J331,0)</f>
        <v>0</v>
      </c>
      <c r="BG331" s="194">
        <f>IF(N331="zákl. přenesená",J331,0)</f>
        <v>0</v>
      </c>
      <c r="BH331" s="194">
        <f>IF(N331="sníž. přenesená",J331,0)</f>
        <v>0</v>
      </c>
      <c r="BI331" s="194">
        <f>IF(N331="nulová",J331,0)</f>
        <v>0</v>
      </c>
      <c r="BJ331" s="21" t="s">
        <v>79</v>
      </c>
      <c r="BK331" s="194">
        <f>ROUND(I331*H331,2)</f>
        <v>0</v>
      </c>
      <c r="BL331" s="21" t="s">
        <v>162</v>
      </c>
      <c r="BM331" s="193" t="s">
        <v>400</v>
      </c>
    </row>
    <row r="332" spans="1:65" s="13" customFormat="1" ht="11.25">
      <c r="B332" s="200"/>
      <c r="C332" s="201"/>
      <c r="D332" s="202" t="s">
        <v>166</v>
      </c>
      <c r="E332" s="201"/>
      <c r="F332" s="204" t="s">
        <v>401</v>
      </c>
      <c r="G332" s="201"/>
      <c r="H332" s="205">
        <v>15.701000000000001</v>
      </c>
      <c r="I332" s="206"/>
      <c r="J332" s="201"/>
      <c r="K332" s="201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166</v>
      </c>
      <c r="AU332" s="211" t="s">
        <v>169</v>
      </c>
      <c r="AV332" s="13" t="s">
        <v>81</v>
      </c>
      <c r="AW332" s="13" t="s">
        <v>4</v>
      </c>
      <c r="AX332" s="13" t="s">
        <v>79</v>
      </c>
      <c r="AY332" s="211" t="s">
        <v>154</v>
      </c>
    </row>
    <row r="333" spans="1:65" s="2" customFormat="1" ht="16.5" customHeight="1">
      <c r="A333" s="38"/>
      <c r="B333" s="39"/>
      <c r="C333" s="182" t="s">
        <v>402</v>
      </c>
      <c r="D333" s="182" t="s">
        <v>157</v>
      </c>
      <c r="E333" s="183" t="s">
        <v>403</v>
      </c>
      <c r="F333" s="184" t="s">
        <v>404</v>
      </c>
      <c r="G333" s="185" t="s">
        <v>240</v>
      </c>
      <c r="H333" s="186">
        <v>65.8</v>
      </c>
      <c r="I333" s="187"/>
      <c r="J333" s="188">
        <f>ROUND(I333*H333,2)</f>
        <v>0</v>
      </c>
      <c r="K333" s="184" t="s">
        <v>161</v>
      </c>
      <c r="L333" s="43"/>
      <c r="M333" s="189" t="s">
        <v>19</v>
      </c>
      <c r="N333" s="190" t="s">
        <v>43</v>
      </c>
      <c r="O333" s="68"/>
      <c r="P333" s="191">
        <f>O333*H333</f>
        <v>0</v>
      </c>
      <c r="Q333" s="191">
        <v>5.0000000000000002E-5</v>
      </c>
      <c r="R333" s="191">
        <f>Q333*H333</f>
        <v>3.29E-3</v>
      </c>
      <c r="S333" s="191">
        <v>0</v>
      </c>
      <c r="T333" s="19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93" t="s">
        <v>162</v>
      </c>
      <c r="AT333" s="193" t="s">
        <v>157</v>
      </c>
      <c r="AU333" s="193" t="s">
        <v>169</v>
      </c>
      <c r="AY333" s="21" t="s">
        <v>154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21" t="s">
        <v>79</v>
      </c>
      <c r="BK333" s="194">
        <f>ROUND(I333*H333,2)</f>
        <v>0</v>
      </c>
      <c r="BL333" s="21" t="s">
        <v>162</v>
      </c>
      <c r="BM333" s="193" t="s">
        <v>405</v>
      </c>
    </row>
    <row r="334" spans="1:65" s="2" customFormat="1" ht="11.25">
      <c r="A334" s="38"/>
      <c r="B334" s="39"/>
      <c r="C334" s="40"/>
      <c r="D334" s="195" t="s">
        <v>164</v>
      </c>
      <c r="E334" s="40"/>
      <c r="F334" s="196" t="s">
        <v>406</v>
      </c>
      <c r="G334" s="40"/>
      <c r="H334" s="40"/>
      <c r="I334" s="197"/>
      <c r="J334" s="40"/>
      <c r="K334" s="40"/>
      <c r="L334" s="43"/>
      <c r="M334" s="198"/>
      <c r="N334" s="199"/>
      <c r="O334" s="68"/>
      <c r="P334" s="68"/>
      <c r="Q334" s="68"/>
      <c r="R334" s="68"/>
      <c r="S334" s="68"/>
      <c r="T334" s="69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21" t="s">
        <v>164</v>
      </c>
      <c r="AU334" s="21" t="s">
        <v>169</v>
      </c>
    </row>
    <row r="335" spans="1:65" s="13" customFormat="1" ht="11.25">
      <c r="B335" s="200"/>
      <c r="C335" s="201"/>
      <c r="D335" s="202" t="s">
        <v>166</v>
      </c>
      <c r="E335" s="203" t="s">
        <v>19</v>
      </c>
      <c r="F335" s="204" t="s">
        <v>407</v>
      </c>
      <c r="G335" s="201"/>
      <c r="H335" s="205">
        <v>65.8</v>
      </c>
      <c r="I335" s="206"/>
      <c r="J335" s="201"/>
      <c r="K335" s="201"/>
      <c r="L335" s="207"/>
      <c r="M335" s="208"/>
      <c r="N335" s="209"/>
      <c r="O335" s="209"/>
      <c r="P335" s="209"/>
      <c r="Q335" s="209"/>
      <c r="R335" s="209"/>
      <c r="S335" s="209"/>
      <c r="T335" s="210"/>
      <c r="AT335" s="211" t="s">
        <v>166</v>
      </c>
      <c r="AU335" s="211" t="s">
        <v>169</v>
      </c>
      <c r="AV335" s="13" t="s">
        <v>81</v>
      </c>
      <c r="AW335" s="13" t="s">
        <v>33</v>
      </c>
      <c r="AX335" s="13" t="s">
        <v>72</v>
      </c>
      <c r="AY335" s="211" t="s">
        <v>154</v>
      </c>
    </row>
    <row r="336" spans="1:65" s="14" customFormat="1" ht="11.25">
      <c r="B336" s="212"/>
      <c r="C336" s="213"/>
      <c r="D336" s="202" t="s">
        <v>166</v>
      </c>
      <c r="E336" s="214" t="s">
        <v>19</v>
      </c>
      <c r="F336" s="215" t="s">
        <v>168</v>
      </c>
      <c r="G336" s="213"/>
      <c r="H336" s="216">
        <v>65.8</v>
      </c>
      <c r="I336" s="217"/>
      <c r="J336" s="213"/>
      <c r="K336" s="213"/>
      <c r="L336" s="218"/>
      <c r="M336" s="219"/>
      <c r="N336" s="220"/>
      <c r="O336" s="220"/>
      <c r="P336" s="220"/>
      <c r="Q336" s="220"/>
      <c r="R336" s="220"/>
      <c r="S336" s="220"/>
      <c r="T336" s="221"/>
      <c r="AT336" s="222" t="s">
        <v>166</v>
      </c>
      <c r="AU336" s="222" t="s">
        <v>169</v>
      </c>
      <c r="AV336" s="14" t="s">
        <v>169</v>
      </c>
      <c r="AW336" s="14" t="s">
        <v>33</v>
      </c>
      <c r="AX336" s="14" t="s">
        <v>79</v>
      </c>
      <c r="AY336" s="222" t="s">
        <v>154</v>
      </c>
    </row>
    <row r="337" spans="1:65" s="2" customFormat="1" ht="16.5" customHeight="1">
      <c r="A337" s="38"/>
      <c r="B337" s="39"/>
      <c r="C337" s="223" t="s">
        <v>408</v>
      </c>
      <c r="D337" s="223" t="s">
        <v>192</v>
      </c>
      <c r="E337" s="224" t="s">
        <v>409</v>
      </c>
      <c r="F337" s="225" t="s">
        <v>410</v>
      </c>
      <c r="G337" s="226" t="s">
        <v>240</v>
      </c>
      <c r="H337" s="227">
        <v>69.09</v>
      </c>
      <c r="I337" s="228"/>
      <c r="J337" s="229">
        <f>ROUND(I337*H337,2)</f>
        <v>0</v>
      </c>
      <c r="K337" s="225" t="s">
        <v>161</v>
      </c>
      <c r="L337" s="230"/>
      <c r="M337" s="231" t="s">
        <v>19</v>
      </c>
      <c r="N337" s="232" t="s">
        <v>43</v>
      </c>
      <c r="O337" s="68"/>
      <c r="P337" s="191">
        <f>O337*H337</f>
        <v>0</v>
      </c>
      <c r="Q337" s="191">
        <v>5.5999999999999995E-4</v>
      </c>
      <c r="R337" s="191">
        <f>Q337*H337</f>
        <v>3.86904E-2</v>
      </c>
      <c r="S337" s="191">
        <v>0</v>
      </c>
      <c r="T337" s="19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3" t="s">
        <v>195</v>
      </c>
      <c r="AT337" s="193" t="s">
        <v>192</v>
      </c>
      <c r="AU337" s="193" t="s">
        <v>169</v>
      </c>
      <c r="AY337" s="21" t="s">
        <v>154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21" t="s">
        <v>79</v>
      </c>
      <c r="BK337" s="194">
        <f>ROUND(I337*H337,2)</f>
        <v>0</v>
      </c>
      <c r="BL337" s="21" t="s">
        <v>162</v>
      </c>
      <c r="BM337" s="193" t="s">
        <v>411</v>
      </c>
    </row>
    <row r="338" spans="1:65" s="13" customFormat="1" ht="11.25">
      <c r="B338" s="200"/>
      <c r="C338" s="201"/>
      <c r="D338" s="202" t="s">
        <v>166</v>
      </c>
      <c r="E338" s="201"/>
      <c r="F338" s="204" t="s">
        <v>412</v>
      </c>
      <c r="G338" s="201"/>
      <c r="H338" s="205">
        <v>69.09</v>
      </c>
      <c r="I338" s="206"/>
      <c r="J338" s="201"/>
      <c r="K338" s="201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166</v>
      </c>
      <c r="AU338" s="211" t="s">
        <v>169</v>
      </c>
      <c r="AV338" s="13" t="s">
        <v>81</v>
      </c>
      <c r="AW338" s="13" t="s">
        <v>4</v>
      </c>
      <c r="AX338" s="13" t="s">
        <v>79</v>
      </c>
      <c r="AY338" s="211" t="s">
        <v>154</v>
      </c>
    </row>
    <row r="339" spans="1:65" s="2" customFormat="1" ht="16.5" customHeight="1">
      <c r="A339" s="38"/>
      <c r="B339" s="39"/>
      <c r="C339" s="182" t="s">
        <v>413</v>
      </c>
      <c r="D339" s="182" t="s">
        <v>157</v>
      </c>
      <c r="E339" s="183" t="s">
        <v>414</v>
      </c>
      <c r="F339" s="184" t="s">
        <v>415</v>
      </c>
      <c r="G339" s="185" t="s">
        <v>240</v>
      </c>
      <c r="H339" s="186">
        <v>277.86500000000001</v>
      </c>
      <c r="I339" s="187"/>
      <c r="J339" s="188">
        <f>ROUND(I339*H339,2)</f>
        <v>0</v>
      </c>
      <c r="K339" s="184" t="s">
        <v>161</v>
      </c>
      <c r="L339" s="43"/>
      <c r="M339" s="189" t="s">
        <v>19</v>
      </c>
      <c r="N339" s="190" t="s">
        <v>43</v>
      </c>
      <c r="O339" s="68"/>
      <c r="P339" s="191">
        <f>O339*H339</f>
        <v>0</v>
      </c>
      <c r="Q339" s="191">
        <v>0</v>
      </c>
      <c r="R339" s="191">
        <f>Q339*H339</f>
        <v>0</v>
      </c>
      <c r="S339" s="191">
        <v>0</v>
      </c>
      <c r="T339" s="19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93" t="s">
        <v>162</v>
      </c>
      <c r="AT339" s="193" t="s">
        <v>157</v>
      </c>
      <c r="AU339" s="193" t="s">
        <v>169</v>
      </c>
      <c r="AY339" s="21" t="s">
        <v>154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21" t="s">
        <v>79</v>
      </c>
      <c r="BK339" s="194">
        <f>ROUND(I339*H339,2)</f>
        <v>0</v>
      </c>
      <c r="BL339" s="21" t="s">
        <v>162</v>
      </c>
      <c r="BM339" s="193" t="s">
        <v>416</v>
      </c>
    </row>
    <row r="340" spans="1:65" s="2" customFormat="1" ht="11.25">
      <c r="A340" s="38"/>
      <c r="B340" s="39"/>
      <c r="C340" s="40"/>
      <c r="D340" s="195" t="s">
        <v>164</v>
      </c>
      <c r="E340" s="40"/>
      <c r="F340" s="196" t="s">
        <v>417</v>
      </c>
      <c r="G340" s="40"/>
      <c r="H340" s="40"/>
      <c r="I340" s="197"/>
      <c r="J340" s="40"/>
      <c r="K340" s="40"/>
      <c r="L340" s="43"/>
      <c r="M340" s="198"/>
      <c r="N340" s="199"/>
      <c r="O340" s="68"/>
      <c r="P340" s="68"/>
      <c r="Q340" s="68"/>
      <c r="R340" s="68"/>
      <c r="S340" s="68"/>
      <c r="T340" s="69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21" t="s">
        <v>164</v>
      </c>
      <c r="AU340" s="21" t="s">
        <v>169</v>
      </c>
    </row>
    <row r="341" spans="1:65" s="13" customFormat="1" ht="11.25">
      <c r="B341" s="200"/>
      <c r="C341" s="201"/>
      <c r="D341" s="202" t="s">
        <v>166</v>
      </c>
      <c r="E341" s="203" t="s">
        <v>19</v>
      </c>
      <c r="F341" s="204" t="s">
        <v>418</v>
      </c>
      <c r="G341" s="201"/>
      <c r="H341" s="205">
        <v>105.28</v>
      </c>
      <c r="I341" s="206"/>
      <c r="J341" s="201"/>
      <c r="K341" s="201"/>
      <c r="L341" s="207"/>
      <c r="M341" s="208"/>
      <c r="N341" s="209"/>
      <c r="O341" s="209"/>
      <c r="P341" s="209"/>
      <c r="Q341" s="209"/>
      <c r="R341" s="209"/>
      <c r="S341" s="209"/>
      <c r="T341" s="210"/>
      <c r="AT341" s="211" t="s">
        <v>166</v>
      </c>
      <c r="AU341" s="211" t="s">
        <v>169</v>
      </c>
      <c r="AV341" s="13" t="s">
        <v>81</v>
      </c>
      <c r="AW341" s="13" t="s">
        <v>33</v>
      </c>
      <c r="AX341" s="13" t="s">
        <v>72</v>
      </c>
      <c r="AY341" s="211" t="s">
        <v>154</v>
      </c>
    </row>
    <row r="342" spans="1:65" s="13" customFormat="1" ht="11.25">
      <c r="B342" s="200"/>
      <c r="C342" s="201"/>
      <c r="D342" s="202" t="s">
        <v>166</v>
      </c>
      <c r="E342" s="203" t="s">
        <v>19</v>
      </c>
      <c r="F342" s="204" t="s">
        <v>419</v>
      </c>
      <c r="G342" s="201"/>
      <c r="H342" s="205">
        <v>22.905000000000001</v>
      </c>
      <c r="I342" s="206"/>
      <c r="J342" s="201"/>
      <c r="K342" s="201"/>
      <c r="L342" s="207"/>
      <c r="M342" s="208"/>
      <c r="N342" s="209"/>
      <c r="O342" s="209"/>
      <c r="P342" s="209"/>
      <c r="Q342" s="209"/>
      <c r="R342" s="209"/>
      <c r="S342" s="209"/>
      <c r="T342" s="210"/>
      <c r="AT342" s="211" t="s">
        <v>166</v>
      </c>
      <c r="AU342" s="211" t="s">
        <v>169</v>
      </c>
      <c r="AV342" s="13" t="s">
        <v>81</v>
      </c>
      <c r="AW342" s="13" t="s">
        <v>33</v>
      </c>
      <c r="AX342" s="13" t="s">
        <v>72</v>
      </c>
      <c r="AY342" s="211" t="s">
        <v>154</v>
      </c>
    </row>
    <row r="343" spans="1:65" s="13" customFormat="1" ht="11.25">
      <c r="B343" s="200"/>
      <c r="C343" s="201"/>
      <c r="D343" s="202" t="s">
        <v>166</v>
      </c>
      <c r="E343" s="203" t="s">
        <v>19</v>
      </c>
      <c r="F343" s="204" t="s">
        <v>420</v>
      </c>
      <c r="G343" s="201"/>
      <c r="H343" s="205">
        <v>102.1</v>
      </c>
      <c r="I343" s="206"/>
      <c r="J343" s="201"/>
      <c r="K343" s="201"/>
      <c r="L343" s="207"/>
      <c r="M343" s="208"/>
      <c r="N343" s="209"/>
      <c r="O343" s="209"/>
      <c r="P343" s="209"/>
      <c r="Q343" s="209"/>
      <c r="R343" s="209"/>
      <c r="S343" s="209"/>
      <c r="T343" s="210"/>
      <c r="AT343" s="211" t="s">
        <v>166</v>
      </c>
      <c r="AU343" s="211" t="s">
        <v>169</v>
      </c>
      <c r="AV343" s="13" t="s">
        <v>81</v>
      </c>
      <c r="AW343" s="13" t="s">
        <v>33</v>
      </c>
      <c r="AX343" s="13" t="s">
        <v>72</v>
      </c>
      <c r="AY343" s="211" t="s">
        <v>154</v>
      </c>
    </row>
    <row r="344" spans="1:65" s="13" customFormat="1" ht="11.25">
      <c r="B344" s="200"/>
      <c r="C344" s="201"/>
      <c r="D344" s="202" t="s">
        <v>166</v>
      </c>
      <c r="E344" s="203" t="s">
        <v>19</v>
      </c>
      <c r="F344" s="204" t="s">
        <v>421</v>
      </c>
      <c r="G344" s="201"/>
      <c r="H344" s="205">
        <v>47.58</v>
      </c>
      <c r="I344" s="206"/>
      <c r="J344" s="201"/>
      <c r="K344" s="201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166</v>
      </c>
      <c r="AU344" s="211" t="s">
        <v>169</v>
      </c>
      <c r="AV344" s="13" t="s">
        <v>81</v>
      </c>
      <c r="AW344" s="13" t="s">
        <v>33</v>
      </c>
      <c r="AX344" s="13" t="s">
        <v>72</v>
      </c>
      <c r="AY344" s="211" t="s">
        <v>154</v>
      </c>
    </row>
    <row r="345" spans="1:65" s="14" customFormat="1" ht="11.25">
      <c r="B345" s="212"/>
      <c r="C345" s="213"/>
      <c r="D345" s="202" t="s">
        <v>166</v>
      </c>
      <c r="E345" s="214" t="s">
        <v>19</v>
      </c>
      <c r="F345" s="215" t="s">
        <v>168</v>
      </c>
      <c r="G345" s="213"/>
      <c r="H345" s="216">
        <v>277.86500000000001</v>
      </c>
      <c r="I345" s="217"/>
      <c r="J345" s="213"/>
      <c r="K345" s="213"/>
      <c r="L345" s="218"/>
      <c r="M345" s="219"/>
      <c r="N345" s="220"/>
      <c r="O345" s="220"/>
      <c r="P345" s="220"/>
      <c r="Q345" s="220"/>
      <c r="R345" s="220"/>
      <c r="S345" s="220"/>
      <c r="T345" s="221"/>
      <c r="AT345" s="222" t="s">
        <v>166</v>
      </c>
      <c r="AU345" s="222" t="s">
        <v>169</v>
      </c>
      <c r="AV345" s="14" t="s">
        <v>169</v>
      </c>
      <c r="AW345" s="14" t="s">
        <v>33</v>
      </c>
      <c r="AX345" s="14" t="s">
        <v>79</v>
      </c>
      <c r="AY345" s="222" t="s">
        <v>154</v>
      </c>
    </row>
    <row r="346" spans="1:65" s="2" customFormat="1" ht="16.5" customHeight="1">
      <c r="A346" s="38"/>
      <c r="B346" s="39"/>
      <c r="C346" s="223" t="s">
        <v>422</v>
      </c>
      <c r="D346" s="223" t="s">
        <v>192</v>
      </c>
      <c r="E346" s="224" t="s">
        <v>423</v>
      </c>
      <c r="F346" s="225" t="s">
        <v>424</v>
      </c>
      <c r="G346" s="226" t="s">
        <v>240</v>
      </c>
      <c r="H346" s="227">
        <v>110.544</v>
      </c>
      <c r="I346" s="228"/>
      <c r="J346" s="229">
        <f>ROUND(I346*H346,2)</f>
        <v>0</v>
      </c>
      <c r="K346" s="225" t="s">
        <v>161</v>
      </c>
      <c r="L346" s="230"/>
      <c r="M346" s="231" t="s">
        <v>19</v>
      </c>
      <c r="N346" s="232" t="s">
        <v>43</v>
      </c>
      <c r="O346" s="68"/>
      <c r="P346" s="191">
        <f>O346*H346</f>
        <v>0</v>
      </c>
      <c r="Q346" s="191">
        <v>2.9999999999999997E-4</v>
      </c>
      <c r="R346" s="191">
        <f>Q346*H346</f>
        <v>3.3163199999999997E-2</v>
      </c>
      <c r="S346" s="191">
        <v>0</v>
      </c>
      <c r="T346" s="192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93" t="s">
        <v>195</v>
      </c>
      <c r="AT346" s="193" t="s">
        <v>192</v>
      </c>
      <c r="AU346" s="193" t="s">
        <v>169</v>
      </c>
      <c r="AY346" s="21" t="s">
        <v>154</v>
      </c>
      <c r="BE346" s="194">
        <f>IF(N346="základní",J346,0)</f>
        <v>0</v>
      </c>
      <c r="BF346" s="194">
        <f>IF(N346="snížená",J346,0)</f>
        <v>0</v>
      </c>
      <c r="BG346" s="194">
        <f>IF(N346="zákl. přenesená",J346,0)</f>
        <v>0</v>
      </c>
      <c r="BH346" s="194">
        <f>IF(N346="sníž. přenesená",J346,0)</f>
        <v>0</v>
      </c>
      <c r="BI346" s="194">
        <f>IF(N346="nulová",J346,0)</f>
        <v>0</v>
      </c>
      <c r="BJ346" s="21" t="s">
        <v>79</v>
      </c>
      <c r="BK346" s="194">
        <f>ROUND(I346*H346,2)</f>
        <v>0</v>
      </c>
      <c r="BL346" s="21" t="s">
        <v>162</v>
      </c>
      <c r="BM346" s="193" t="s">
        <v>425</v>
      </c>
    </row>
    <row r="347" spans="1:65" s="13" customFormat="1" ht="11.25">
      <c r="B347" s="200"/>
      <c r="C347" s="201"/>
      <c r="D347" s="202" t="s">
        <v>166</v>
      </c>
      <c r="E347" s="201"/>
      <c r="F347" s="204" t="s">
        <v>426</v>
      </c>
      <c r="G347" s="201"/>
      <c r="H347" s="205">
        <v>110.544</v>
      </c>
      <c r="I347" s="206"/>
      <c r="J347" s="201"/>
      <c r="K347" s="201"/>
      <c r="L347" s="207"/>
      <c r="M347" s="208"/>
      <c r="N347" s="209"/>
      <c r="O347" s="209"/>
      <c r="P347" s="209"/>
      <c r="Q347" s="209"/>
      <c r="R347" s="209"/>
      <c r="S347" s="209"/>
      <c r="T347" s="210"/>
      <c r="AT347" s="211" t="s">
        <v>166</v>
      </c>
      <c r="AU347" s="211" t="s">
        <v>169</v>
      </c>
      <c r="AV347" s="13" t="s">
        <v>81</v>
      </c>
      <c r="AW347" s="13" t="s">
        <v>4</v>
      </c>
      <c r="AX347" s="13" t="s">
        <v>79</v>
      </c>
      <c r="AY347" s="211" t="s">
        <v>154</v>
      </c>
    </row>
    <row r="348" spans="1:65" s="2" customFormat="1" ht="16.5" customHeight="1">
      <c r="A348" s="38"/>
      <c r="B348" s="39"/>
      <c r="C348" s="223" t="s">
        <v>427</v>
      </c>
      <c r="D348" s="223" t="s">
        <v>192</v>
      </c>
      <c r="E348" s="224" t="s">
        <v>428</v>
      </c>
      <c r="F348" s="225" t="s">
        <v>429</v>
      </c>
      <c r="G348" s="226" t="s">
        <v>240</v>
      </c>
      <c r="H348" s="227">
        <v>107.205</v>
      </c>
      <c r="I348" s="228"/>
      <c r="J348" s="229">
        <f>ROUND(I348*H348,2)</f>
        <v>0</v>
      </c>
      <c r="K348" s="225" t="s">
        <v>161</v>
      </c>
      <c r="L348" s="230"/>
      <c r="M348" s="231" t="s">
        <v>19</v>
      </c>
      <c r="N348" s="232" t="s">
        <v>43</v>
      </c>
      <c r="O348" s="68"/>
      <c r="P348" s="191">
        <f>O348*H348</f>
        <v>0</v>
      </c>
      <c r="Q348" s="191">
        <v>1.2E-4</v>
      </c>
      <c r="R348" s="191">
        <f>Q348*H348</f>
        <v>1.28646E-2</v>
      </c>
      <c r="S348" s="191">
        <v>0</v>
      </c>
      <c r="T348" s="192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93" t="s">
        <v>195</v>
      </c>
      <c r="AT348" s="193" t="s">
        <v>192</v>
      </c>
      <c r="AU348" s="193" t="s">
        <v>169</v>
      </c>
      <c r="AY348" s="21" t="s">
        <v>154</v>
      </c>
      <c r="BE348" s="194">
        <f>IF(N348="základní",J348,0)</f>
        <v>0</v>
      </c>
      <c r="BF348" s="194">
        <f>IF(N348="snížená",J348,0)</f>
        <v>0</v>
      </c>
      <c r="BG348" s="194">
        <f>IF(N348="zákl. přenesená",J348,0)</f>
        <v>0</v>
      </c>
      <c r="BH348" s="194">
        <f>IF(N348="sníž. přenesená",J348,0)</f>
        <v>0</v>
      </c>
      <c r="BI348" s="194">
        <f>IF(N348="nulová",J348,0)</f>
        <v>0</v>
      </c>
      <c r="BJ348" s="21" t="s">
        <v>79</v>
      </c>
      <c r="BK348" s="194">
        <f>ROUND(I348*H348,2)</f>
        <v>0</v>
      </c>
      <c r="BL348" s="21" t="s">
        <v>162</v>
      </c>
      <c r="BM348" s="193" t="s">
        <v>430</v>
      </c>
    </row>
    <row r="349" spans="1:65" s="13" customFormat="1" ht="11.25">
      <c r="B349" s="200"/>
      <c r="C349" s="201"/>
      <c r="D349" s="202" t="s">
        <v>166</v>
      </c>
      <c r="E349" s="201"/>
      <c r="F349" s="204" t="s">
        <v>431</v>
      </c>
      <c r="G349" s="201"/>
      <c r="H349" s="205">
        <v>107.205</v>
      </c>
      <c r="I349" s="206"/>
      <c r="J349" s="201"/>
      <c r="K349" s="201"/>
      <c r="L349" s="207"/>
      <c r="M349" s="208"/>
      <c r="N349" s="209"/>
      <c r="O349" s="209"/>
      <c r="P349" s="209"/>
      <c r="Q349" s="209"/>
      <c r="R349" s="209"/>
      <c r="S349" s="209"/>
      <c r="T349" s="210"/>
      <c r="AT349" s="211" t="s">
        <v>166</v>
      </c>
      <c r="AU349" s="211" t="s">
        <v>169</v>
      </c>
      <c r="AV349" s="13" t="s">
        <v>81</v>
      </c>
      <c r="AW349" s="13" t="s">
        <v>4</v>
      </c>
      <c r="AX349" s="13" t="s">
        <v>79</v>
      </c>
      <c r="AY349" s="211" t="s">
        <v>154</v>
      </c>
    </row>
    <row r="350" spans="1:65" s="2" customFormat="1" ht="16.5" customHeight="1">
      <c r="A350" s="38"/>
      <c r="B350" s="39"/>
      <c r="C350" s="223" t="s">
        <v>432</v>
      </c>
      <c r="D350" s="223" t="s">
        <v>192</v>
      </c>
      <c r="E350" s="224" t="s">
        <v>433</v>
      </c>
      <c r="F350" s="225" t="s">
        <v>434</v>
      </c>
      <c r="G350" s="226" t="s">
        <v>240</v>
      </c>
      <c r="H350" s="227">
        <v>24.05</v>
      </c>
      <c r="I350" s="228"/>
      <c r="J350" s="229">
        <f>ROUND(I350*H350,2)</f>
        <v>0</v>
      </c>
      <c r="K350" s="225" t="s">
        <v>161</v>
      </c>
      <c r="L350" s="230"/>
      <c r="M350" s="231" t="s">
        <v>19</v>
      </c>
      <c r="N350" s="232" t="s">
        <v>43</v>
      </c>
      <c r="O350" s="68"/>
      <c r="P350" s="191">
        <f>O350*H350</f>
        <v>0</v>
      </c>
      <c r="Q350" s="191">
        <v>1E-4</v>
      </c>
      <c r="R350" s="191">
        <f>Q350*H350</f>
        <v>2.405E-3</v>
      </c>
      <c r="S350" s="191">
        <v>0</v>
      </c>
      <c r="T350" s="19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93" t="s">
        <v>195</v>
      </c>
      <c r="AT350" s="193" t="s">
        <v>192</v>
      </c>
      <c r="AU350" s="193" t="s">
        <v>169</v>
      </c>
      <c r="AY350" s="21" t="s">
        <v>154</v>
      </c>
      <c r="BE350" s="194">
        <f>IF(N350="základní",J350,0)</f>
        <v>0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21" t="s">
        <v>79</v>
      </c>
      <c r="BK350" s="194">
        <f>ROUND(I350*H350,2)</f>
        <v>0</v>
      </c>
      <c r="BL350" s="21" t="s">
        <v>162</v>
      </c>
      <c r="BM350" s="193" t="s">
        <v>435</v>
      </c>
    </row>
    <row r="351" spans="1:65" s="13" customFormat="1" ht="11.25">
      <c r="B351" s="200"/>
      <c r="C351" s="201"/>
      <c r="D351" s="202" t="s">
        <v>166</v>
      </c>
      <c r="E351" s="201"/>
      <c r="F351" s="204" t="s">
        <v>436</v>
      </c>
      <c r="G351" s="201"/>
      <c r="H351" s="205">
        <v>24.05</v>
      </c>
      <c r="I351" s="206"/>
      <c r="J351" s="201"/>
      <c r="K351" s="201"/>
      <c r="L351" s="207"/>
      <c r="M351" s="208"/>
      <c r="N351" s="209"/>
      <c r="O351" s="209"/>
      <c r="P351" s="209"/>
      <c r="Q351" s="209"/>
      <c r="R351" s="209"/>
      <c r="S351" s="209"/>
      <c r="T351" s="210"/>
      <c r="AT351" s="211" t="s">
        <v>166</v>
      </c>
      <c r="AU351" s="211" t="s">
        <v>169</v>
      </c>
      <c r="AV351" s="13" t="s">
        <v>81</v>
      </c>
      <c r="AW351" s="13" t="s">
        <v>4</v>
      </c>
      <c r="AX351" s="13" t="s">
        <v>79</v>
      </c>
      <c r="AY351" s="211" t="s">
        <v>154</v>
      </c>
    </row>
    <row r="352" spans="1:65" s="2" customFormat="1" ht="16.5" customHeight="1">
      <c r="A352" s="38"/>
      <c r="B352" s="39"/>
      <c r="C352" s="223" t="s">
        <v>437</v>
      </c>
      <c r="D352" s="223" t="s">
        <v>192</v>
      </c>
      <c r="E352" s="224" t="s">
        <v>438</v>
      </c>
      <c r="F352" s="225" t="s">
        <v>439</v>
      </c>
      <c r="G352" s="226" t="s">
        <v>240</v>
      </c>
      <c r="H352" s="227">
        <v>49.959000000000003</v>
      </c>
      <c r="I352" s="228"/>
      <c r="J352" s="229">
        <f>ROUND(I352*H352,2)</f>
        <v>0</v>
      </c>
      <c r="K352" s="225" t="s">
        <v>161</v>
      </c>
      <c r="L352" s="230"/>
      <c r="M352" s="231" t="s">
        <v>19</v>
      </c>
      <c r="N352" s="232" t="s">
        <v>43</v>
      </c>
      <c r="O352" s="68"/>
      <c r="P352" s="191">
        <f>O352*H352</f>
        <v>0</v>
      </c>
      <c r="Q352" s="191">
        <v>2.0000000000000001E-4</v>
      </c>
      <c r="R352" s="191">
        <f>Q352*H352</f>
        <v>9.9918000000000003E-3</v>
      </c>
      <c r="S352" s="191">
        <v>0</v>
      </c>
      <c r="T352" s="19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93" t="s">
        <v>195</v>
      </c>
      <c r="AT352" s="193" t="s">
        <v>192</v>
      </c>
      <c r="AU352" s="193" t="s">
        <v>169</v>
      </c>
      <c r="AY352" s="21" t="s">
        <v>154</v>
      </c>
      <c r="BE352" s="194">
        <f>IF(N352="základní",J352,0)</f>
        <v>0</v>
      </c>
      <c r="BF352" s="194">
        <f>IF(N352="snížená",J352,0)</f>
        <v>0</v>
      </c>
      <c r="BG352" s="194">
        <f>IF(N352="zákl. přenesená",J352,0)</f>
        <v>0</v>
      </c>
      <c r="BH352" s="194">
        <f>IF(N352="sníž. přenesená",J352,0)</f>
        <v>0</v>
      </c>
      <c r="BI352" s="194">
        <f>IF(N352="nulová",J352,0)</f>
        <v>0</v>
      </c>
      <c r="BJ352" s="21" t="s">
        <v>79</v>
      </c>
      <c r="BK352" s="194">
        <f>ROUND(I352*H352,2)</f>
        <v>0</v>
      </c>
      <c r="BL352" s="21" t="s">
        <v>162</v>
      </c>
      <c r="BM352" s="193" t="s">
        <v>440</v>
      </c>
    </row>
    <row r="353" spans="1:65" s="13" customFormat="1" ht="11.25">
      <c r="B353" s="200"/>
      <c r="C353" s="201"/>
      <c r="D353" s="202" t="s">
        <v>166</v>
      </c>
      <c r="E353" s="201"/>
      <c r="F353" s="204" t="s">
        <v>441</v>
      </c>
      <c r="G353" s="201"/>
      <c r="H353" s="205">
        <v>49.959000000000003</v>
      </c>
      <c r="I353" s="206"/>
      <c r="J353" s="201"/>
      <c r="K353" s="201"/>
      <c r="L353" s="207"/>
      <c r="M353" s="208"/>
      <c r="N353" s="209"/>
      <c r="O353" s="209"/>
      <c r="P353" s="209"/>
      <c r="Q353" s="209"/>
      <c r="R353" s="209"/>
      <c r="S353" s="209"/>
      <c r="T353" s="210"/>
      <c r="AT353" s="211" t="s">
        <v>166</v>
      </c>
      <c r="AU353" s="211" t="s">
        <v>169</v>
      </c>
      <c r="AV353" s="13" t="s">
        <v>81</v>
      </c>
      <c r="AW353" s="13" t="s">
        <v>4</v>
      </c>
      <c r="AX353" s="13" t="s">
        <v>79</v>
      </c>
      <c r="AY353" s="211" t="s">
        <v>154</v>
      </c>
    </row>
    <row r="354" spans="1:65" s="2" customFormat="1" ht="33" customHeight="1">
      <c r="A354" s="38"/>
      <c r="B354" s="39"/>
      <c r="C354" s="182" t="s">
        <v>442</v>
      </c>
      <c r="D354" s="182" t="s">
        <v>157</v>
      </c>
      <c r="E354" s="183" t="s">
        <v>443</v>
      </c>
      <c r="F354" s="184" t="s">
        <v>444</v>
      </c>
      <c r="G354" s="185" t="s">
        <v>240</v>
      </c>
      <c r="H354" s="186">
        <v>310.16000000000003</v>
      </c>
      <c r="I354" s="187"/>
      <c r="J354" s="188">
        <f>ROUND(I354*H354,2)</f>
        <v>0</v>
      </c>
      <c r="K354" s="184" t="s">
        <v>161</v>
      </c>
      <c r="L354" s="43"/>
      <c r="M354" s="189" t="s">
        <v>19</v>
      </c>
      <c r="N354" s="190" t="s">
        <v>43</v>
      </c>
      <c r="O354" s="68"/>
      <c r="P354" s="191">
        <f>O354*H354</f>
        <v>0</v>
      </c>
      <c r="Q354" s="191">
        <v>0</v>
      </c>
      <c r="R354" s="191">
        <f>Q354*H354</f>
        <v>0</v>
      </c>
      <c r="S354" s="191">
        <v>0</v>
      </c>
      <c r="T354" s="192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93" t="s">
        <v>162</v>
      </c>
      <c r="AT354" s="193" t="s">
        <v>157</v>
      </c>
      <c r="AU354" s="193" t="s">
        <v>169</v>
      </c>
      <c r="AY354" s="21" t="s">
        <v>154</v>
      </c>
      <c r="BE354" s="194">
        <f>IF(N354="základní",J354,0)</f>
        <v>0</v>
      </c>
      <c r="BF354" s="194">
        <f>IF(N354="snížená",J354,0)</f>
        <v>0</v>
      </c>
      <c r="BG354" s="194">
        <f>IF(N354="zákl. přenesená",J354,0)</f>
        <v>0</v>
      </c>
      <c r="BH354" s="194">
        <f>IF(N354="sníž. přenesená",J354,0)</f>
        <v>0</v>
      </c>
      <c r="BI354" s="194">
        <f>IF(N354="nulová",J354,0)</f>
        <v>0</v>
      </c>
      <c r="BJ354" s="21" t="s">
        <v>79</v>
      </c>
      <c r="BK354" s="194">
        <f>ROUND(I354*H354,2)</f>
        <v>0</v>
      </c>
      <c r="BL354" s="21" t="s">
        <v>162</v>
      </c>
      <c r="BM354" s="193" t="s">
        <v>445</v>
      </c>
    </row>
    <row r="355" spans="1:65" s="2" customFormat="1" ht="11.25">
      <c r="A355" s="38"/>
      <c r="B355" s="39"/>
      <c r="C355" s="40"/>
      <c r="D355" s="195" t="s">
        <v>164</v>
      </c>
      <c r="E355" s="40"/>
      <c r="F355" s="196" t="s">
        <v>446</v>
      </c>
      <c r="G355" s="40"/>
      <c r="H355" s="40"/>
      <c r="I355" s="197"/>
      <c r="J355" s="40"/>
      <c r="K355" s="40"/>
      <c r="L355" s="43"/>
      <c r="M355" s="198"/>
      <c r="N355" s="199"/>
      <c r="O355" s="68"/>
      <c r="P355" s="68"/>
      <c r="Q355" s="68"/>
      <c r="R355" s="68"/>
      <c r="S355" s="68"/>
      <c r="T355" s="69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21" t="s">
        <v>164</v>
      </c>
      <c r="AU355" s="21" t="s">
        <v>169</v>
      </c>
    </row>
    <row r="356" spans="1:65" s="15" customFormat="1" ht="11.25">
      <c r="B356" s="233"/>
      <c r="C356" s="234"/>
      <c r="D356" s="202" t="s">
        <v>166</v>
      </c>
      <c r="E356" s="235" t="s">
        <v>19</v>
      </c>
      <c r="F356" s="236" t="s">
        <v>447</v>
      </c>
      <c r="G356" s="234"/>
      <c r="H356" s="235" t="s">
        <v>19</v>
      </c>
      <c r="I356" s="237"/>
      <c r="J356" s="234"/>
      <c r="K356" s="234"/>
      <c r="L356" s="238"/>
      <c r="M356" s="239"/>
      <c r="N356" s="240"/>
      <c r="O356" s="240"/>
      <c r="P356" s="240"/>
      <c r="Q356" s="240"/>
      <c r="R356" s="240"/>
      <c r="S356" s="240"/>
      <c r="T356" s="241"/>
      <c r="AT356" s="242" t="s">
        <v>166</v>
      </c>
      <c r="AU356" s="242" t="s">
        <v>169</v>
      </c>
      <c r="AV356" s="15" t="s">
        <v>79</v>
      </c>
      <c r="AW356" s="15" t="s">
        <v>33</v>
      </c>
      <c r="AX356" s="15" t="s">
        <v>72</v>
      </c>
      <c r="AY356" s="242" t="s">
        <v>154</v>
      </c>
    </row>
    <row r="357" spans="1:65" s="13" customFormat="1" ht="11.25">
      <c r="B357" s="200"/>
      <c r="C357" s="201"/>
      <c r="D357" s="202" t="s">
        <v>166</v>
      </c>
      <c r="E357" s="203" t="s">
        <v>19</v>
      </c>
      <c r="F357" s="204" t="s">
        <v>448</v>
      </c>
      <c r="G357" s="201"/>
      <c r="H357" s="205">
        <v>51.4</v>
      </c>
      <c r="I357" s="206"/>
      <c r="J357" s="201"/>
      <c r="K357" s="201"/>
      <c r="L357" s="207"/>
      <c r="M357" s="208"/>
      <c r="N357" s="209"/>
      <c r="O357" s="209"/>
      <c r="P357" s="209"/>
      <c r="Q357" s="209"/>
      <c r="R357" s="209"/>
      <c r="S357" s="209"/>
      <c r="T357" s="210"/>
      <c r="AT357" s="211" t="s">
        <v>166</v>
      </c>
      <c r="AU357" s="211" t="s">
        <v>169</v>
      </c>
      <c r="AV357" s="13" t="s">
        <v>81</v>
      </c>
      <c r="AW357" s="13" t="s">
        <v>33</v>
      </c>
      <c r="AX357" s="13" t="s">
        <v>72</v>
      </c>
      <c r="AY357" s="211" t="s">
        <v>154</v>
      </c>
    </row>
    <row r="358" spans="1:65" s="13" customFormat="1" ht="11.25">
      <c r="B358" s="200"/>
      <c r="C358" s="201"/>
      <c r="D358" s="202" t="s">
        <v>166</v>
      </c>
      <c r="E358" s="203" t="s">
        <v>19</v>
      </c>
      <c r="F358" s="204" t="s">
        <v>449</v>
      </c>
      <c r="G358" s="201"/>
      <c r="H358" s="205">
        <v>83.78</v>
      </c>
      <c r="I358" s="206"/>
      <c r="J358" s="201"/>
      <c r="K358" s="201"/>
      <c r="L358" s="207"/>
      <c r="M358" s="208"/>
      <c r="N358" s="209"/>
      <c r="O358" s="209"/>
      <c r="P358" s="209"/>
      <c r="Q358" s="209"/>
      <c r="R358" s="209"/>
      <c r="S358" s="209"/>
      <c r="T358" s="210"/>
      <c r="AT358" s="211" t="s">
        <v>166</v>
      </c>
      <c r="AU358" s="211" t="s">
        <v>169</v>
      </c>
      <c r="AV358" s="13" t="s">
        <v>81</v>
      </c>
      <c r="AW358" s="13" t="s">
        <v>33</v>
      </c>
      <c r="AX358" s="13" t="s">
        <v>72</v>
      </c>
      <c r="AY358" s="211" t="s">
        <v>154</v>
      </c>
    </row>
    <row r="359" spans="1:65" s="13" customFormat="1" ht="11.25">
      <c r="B359" s="200"/>
      <c r="C359" s="201"/>
      <c r="D359" s="202" t="s">
        <v>166</v>
      </c>
      <c r="E359" s="203" t="s">
        <v>19</v>
      </c>
      <c r="F359" s="204" t="s">
        <v>450</v>
      </c>
      <c r="G359" s="201"/>
      <c r="H359" s="205">
        <v>19.899999999999999</v>
      </c>
      <c r="I359" s="206"/>
      <c r="J359" s="201"/>
      <c r="K359" s="201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166</v>
      </c>
      <c r="AU359" s="211" t="s">
        <v>169</v>
      </c>
      <c r="AV359" s="13" t="s">
        <v>81</v>
      </c>
      <c r="AW359" s="13" t="s">
        <v>33</v>
      </c>
      <c r="AX359" s="13" t="s">
        <v>72</v>
      </c>
      <c r="AY359" s="211" t="s">
        <v>154</v>
      </c>
    </row>
    <row r="360" spans="1:65" s="14" customFormat="1" ht="11.25">
      <c r="B360" s="212"/>
      <c r="C360" s="213"/>
      <c r="D360" s="202" t="s">
        <v>166</v>
      </c>
      <c r="E360" s="214" t="s">
        <v>19</v>
      </c>
      <c r="F360" s="215" t="s">
        <v>168</v>
      </c>
      <c r="G360" s="213"/>
      <c r="H360" s="216">
        <v>155.08000000000001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166</v>
      </c>
      <c r="AU360" s="222" t="s">
        <v>169</v>
      </c>
      <c r="AV360" s="14" t="s">
        <v>169</v>
      </c>
      <c r="AW360" s="14" t="s">
        <v>33</v>
      </c>
      <c r="AX360" s="14" t="s">
        <v>72</v>
      </c>
      <c r="AY360" s="222" t="s">
        <v>154</v>
      </c>
    </row>
    <row r="361" spans="1:65" s="15" customFormat="1" ht="11.25">
      <c r="B361" s="233"/>
      <c r="C361" s="234"/>
      <c r="D361" s="202" t="s">
        <v>166</v>
      </c>
      <c r="E361" s="235" t="s">
        <v>19</v>
      </c>
      <c r="F361" s="236" t="s">
        <v>451</v>
      </c>
      <c r="G361" s="234"/>
      <c r="H361" s="235" t="s">
        <v>19</v>
      </c>
      <c r="I361" s="237"/>
      <c r="J361" s="234"/>
      <c r="K361" s="234"/>
      <c r="L361" s="238"/>
      <c r="M361" s="239"/>
      <c r="N361" s="240"/>
      <c r="O361" s="240"/>
      <c r="P361" s="240"/>
      <c r="Q361" s="240"/>
      <c r="R361" s="240"/>
      <c r="S361" s="240"/>
      <c r="T361" s="241"/>
      <c r="AT361" s="242" t="s">
        <v>166</v>
      </c>
      <c r="AU361" s="242" t="s">
        <v>169</v>
      </c>
      <c r="AV361" s="15" t="s">
        <v>79</v>
      </c>
      <c r="AW361" s="15" t="s">
        <v>33</v>
      </c>
      <c r="AX361" s="15" t="s">
        <v>72</v>
      </c>
      <c r="AY361" s="242" t="s">
        <v>154</v>
      </c>
    </row>
    <row r="362" spans="1:65" s="13" customFormat="1" ht="11.25">
      <c r="B362" s="200"/>
      <c r="C362" s="201"/>
      <c r="D362" s="202" t="s">
        <v>166</v>
      </c>
      <c r="E362" s="203" t="s">
        <v>19</v>
      </c>
      <c r="F362" s="204" t="s">
        <v>448</v>
      </c>
      <c r="G362" s="201"/>
      <c r="H362" s="205">
        <v>51.4</v>
      </c>
      <c r="I362" s="206"/>
      <c r="J362" s="201"/>
      <c r="K362" s="201"/>
      <c r="L362" s="207"/>
      <c r="M362" s="208"/>
      <c r="N362" s="209"/>
      <c r="O362" s="209"/>
      <c r="P362" s="209"/>
      <c r="Q362" s="209"/>
      <c r="R362" s="209"/>
      <c r="S362" s="209"/>
      <c r="T362" s="210"/>
      <c r="AT362" s="211" t="s">
        <v>166</v>
      </c>
      <c r="AU362" s="211" t="s">
        <v>169</v>
      </c>
      <c r="AV362" s="13" t="s">
        <v>81</v>
      </c>
      <c r="AW362" s="13" t="s">
        <v>33</v>
      </c>
      <c r="AX362" s="13" t="s">
        <v>72</v>
      </c>
      <c r="AY362" s="211" t="s">
        <v>154</v>
      </c>
    </row>
    <row r="363" spans="1:65" s="13" customFormat="1" ht="11.25">
      <c r="B363" s="200"/>
      <c r="C363" s="201"/>
      <c r="D363" s="202" t="s">
        <v>166</v>
      </c>
      <c r="E363" s="203" t="s">
        <v>19</v>
      </c>
      <c r="F363" s="204" t="s">
        <v>449</v>
      </c>
      <c r="G363" s="201"/>
      <c r="H363" s="205">
        <v>83.78</v>
      </c>
      <c r="I363" s="206"/>
      <c r="J363" s="201"/>
      <c r="K363" s="201"/>
      <c r="L363" s="207"/>
      <c r="M363" s="208"/>
      <c r="N363" s="209"/>
      <c r="O363" s="209"/>
      <c r="P363" s="209"/>
      <c r="Q363" s="209"/>
      <c r="R363" s="209"/>
      <c r="S363" s="209"/>
      <c r="T363" s="210"/>
      <c r="AT363" s="211" t="s">
        <v>166</v>
      </c>
      <c r="AU363" s="211" t="s">
        <v>169</v>
      </c>
      <c r="AV363" s="13" t="s">
        <v>81</v>
      </c>
      <c r="AW363" s="13" t="s">
        <v>33</v>
      </c>
      <c r="AX363" s="13" t="s">
        <v>72</v>
      </c>
      <c r="AY363" s="211" t="s">
        <v>154</v>
      </c>
    </row>
    <row r="364" spans="1:65" s="13" customFormat="1" ht="11.25">
      <c r="B364" s="200"/>
      <c r="C364" s="201"/>
      <c r="D364" s="202" t="s">
        <v>166</v>
      </c>
      <c r="E364" s="203" t="s">
        <v>19</v>
      </c>
      <c r="F364" s="204" t="s">
        <v>450</v>
      </c>
      <c r="G364" s="201"/>
      <c r="H364" s="205">
        <v>19.899999999999999</v>
      </c>
      <c r="I364" s="206"/>
      <c r="J364" s="201"/>
      <c r="K364" s="201"/>
      <c r="L364" s="207"/>
      <c r="M364" s="208"/>
      <c r="N364" s="209"/>
      <c r="O364" s="209"/>
      <c r="P364" s="209"/>
      <c r="Q364" s="209"/>
      <c r="R364" s="209"/>
      <c r="S364" s="209"/>
      <c r="T364" s="210"/>
      <c r="AT364" s="211" t="s">
        <v>166</v>
      </c>
      <c r="AU364" s="211" t="s">
        <v>169</v>
      </c>
      <c r="AV364" s="13" t="s">
        <v>81</v>
      </c>
      <c r="AW364" s="13" t="s">
        <v>33</v>
      </c>
      <c r="AX364" s="13" t="s">
        <v>72</v>
      </c>
      <c r="AY364" s="211" t="s">
        <v>154</v>
      </c>
    </row>
    <row r="365" spans="1:65" s="14" customFormat="1" ht="11.25">
      <c r="B365" s="212"/>
      <c r="C365" s="213"/>
      <c r="D365" s="202" t="s">
        <v>166</v>
      </c>
      <c r="E365" s="214" t="s">
        <v>19</v>
      </c>
      <c r="F365" s="215" t="s">
        <v>168</v>
      </c>
      <c r="G365" s="213"/>
      <c r="H365" s="216">
        <v>155.08000000000001</v>
      </c>
      <c r="I365" s="217"/>
      <c r="J365" s="213"/>
      <c r="K365" s="213"/>
      <c r="L365" s="218"/>
      <c r="M365" s="219"/>
      <c r="N365" s="220"/>
      <c r="O365" s="220"/>
      <c r="P365" s="220"/>
      <c r="Q365" s="220"/>
      <c r="R365" s="220"/>
      <c r="S365" s="220"/>
      <c r="T365" s="221"/>
      <c r="AT365" s="222" t="s">
        <v>166</v>
      </c>
      <c r="AU365" s="222" t="s">
        <v>169</v>
      </c>
      <c r="AV365" s="14" t="s">
        <v>169</v>
      </c>
      <c r="AW365" s="14" t="s">
        <v>33</v>
      </c>
      <c r="AX365" s="14" t="s">
        <v>72</v>
      </c>
      <c r="AY365" s="222" t="s">
        <v>154</v>
      </c>
    </row>
    <row r="366" spans="1:65" s="16" customFormat="1" ht="11.25">
      <c r="B366" s="243"/>
      <c r="C366" s="244"/>
      <c r="D366" s="202" t="s">
        <v>166</v>
      </c>
      <c r="E366" s="245" t="s">
        <v>19</v>
      </c>
      <c r="F366" s="246" t="s">
        <v>278</v>
      </c>
      <c r="G366" s="244"/>
      <c r="H366" s="247">
        <v>310.16000000000003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AT366" s="253" t="s">
        <v>166</v>
      </c>
      <c r="AU366" s="253" t="s">
        <v>169</v>
      </c>
      <c r="AV366" s="16" t="s">
        <v>162</v>
      </c>
      <c r="AW366" s="16" t="s">
        <v>33</v>
      </c>
      <c r="AX366" s="16" t="s">
        <v>79</v>
      </c>
      <c r="AY366" s="253" t="s">
        <v>154</v>
      </c>
    </row>
    <row r="367" spans="1:65" s="2" customFormat="1" ht="16.5" customHeight="1">
      <c r="A367" s="38"/>
      <c r="B367" s="39"/>
      <c r="C367" s="223" t="s">
        <v>452</v>
      </c>
      <c r="D367" s="223" t="s">
        <v>192</v>
      </c>
      <c r="E367" s="224" t="s">
        <v>453</v>
      </c>
      <c r="F367" s="225" t="s">
        <v>454</v>
      </c>
      <c r="G367" s="226" t="s">
        <v>240</v>
      </c>
      <c r="H367" s="227">
        <v>325.66800000000001</v>
      </c>
      <c r="I367" s="228"/>
      <c r="J367" s="229">
        <f>ROUND(I367*H367,2)</f>
        <v>0</v>
      </c>
      <c r="K367" s="225" t="s">
        <v>161</v>
      </c>
      <c r="L367" s="230"/>
      <c r="M367" s="231" t="s">
        <v>19</v>
      </c>
      <c r="N367" s="232" t="s">
        <v>43</v>
      </c>
      <c r="O367" s="68"/>
      <c r="P367" s="191">
        <f>O367*H367</f>
        <v>0</v>
      </c>
      <c r="Q367" s="191">
        <v>4.0000000000000003E-5</v>
      </c>
      <c r="R367" s="191">
        <f>Q367*H367</f>
        <v>1.3026720000000002E-2</v>
      </c>
      <c r="S367" s="191">
        <v>0</v>
      </c>
      <c r="T367" s="19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93" t="s">
        <v>195</v>
      </c>
      <c r="AT367" s="193" t="s">
        <v>192</v>
      </c>
      <c r="AU367" s="193" t="s">
        <v>169</v>
      </c>
      <c r="AY367" s="21" t="s">
        <v>154</v>
      </c>
      <c r="BE367" s="194">
        <f>IF(N367="základní",J367,0)</f>
        <v>0</v>
      </c>
      <c r="BF367" s="194">
        <f>IF(N367="snížená",J367,0)</f>
        <v>0</v>
      </c>
      <c r="BG367" s="194">
        <f>IF(N367="zákl. přenesená",J367,0)</f>
        <v>0</v>
      </c>
      <c r="BH367" s="194">
        <f>IF(N367="sníž. přenesená",J367,0)</f>
        <v>0</v>
      </c>
      <c r="BI367" s="194">
        <f>IF(N367="nulová",J367,0)</f>
        <v>0</v>
      </c>
      <c r="BJ367" s="21" t="s">
        <v>79</v>
      </c>
      <c r="BK367" s="194">
        <f>ROUND(I367*H367,2)</f>
        <v>0</v>
      </c>
      <c r="BL367" s="21" t="s">
        <v>162</v>
      </c>
      <c r="BM367" s="193" t="s">
        <v>455</v>
      </c>
    </row>
    <row r="368" spans="1:65" s="13" customFormat="1" ht="11.25">
      <c r="B368" s="200"/>
      <c r="C368" s="201"/>
      <c r="D368" s="202" t="s">
        <v>166</v>
      </c>
      <c r="E368" s="201"/>
      <c r="F368" s="204" t="s">
        <v>456</v>
      </c>
      <c r="G368" s="201"/>
      <c r="H368" s="205">
        <v>325.66800000000001</v>
      </c>
      <c r="I368" s="206"/>
      <c r="J368" s="201"/>
      <c r="K368" s="201"/>
      <c r="L368" s="207"/>
      <c r="M368" s="208"/>
      <c r="N368" s="209"/>
      <c r="O368" s="209"/>
      <c r="P368" s="209"/>
      <c r="Q368" s="209"/>
      <c r="R368" s="209"/>
      <c r="S368" s="209"/>
      <c r="T368" s="210"/>
      <c r="AT368" s="211" t="s">
        <v>166</v>
      </c>
      <c r="AU368" s="211" t="s">
        <v>169</v>
      </c>
      <c r="AV368" s="13" t="s">
        <v>81</v>
      </c>
      <c r="AW368" s="13" t="s">
        <v>4</v>
      </c>
      <c r="AX368" s="13" t="s">
        <v>79</v>
      </c>
      <c r="AY368" s="211" t="s">
        <v>154</v>
      </c>
    </row>
    <row r="369" spans="1:65" s="2" customFormat="1" ht="21.75" customHeight="1">
      <c r="A369" s="38"/>
      <c r="B369" s="39"/>
      <c r="C369" s="182" t="s">
        <v>457</v>
      </c>
      <c r="D369" s="182" t="s">
        <v>157</v>
      </c>
      <c r="E369" s="183" t="s">
        <v>458</v>
      </c>
      <c r="F369" s="184" t="s">
        <v>459</v>
      </c>
      <c r="G369" s="185" t="s">
        <v>160</v>
      </c>
      <c r="H369" s="186">
        <v>166.34899999999999</v>
      </c>
      <c r="I369" s="187"/>
      <c r="J369" s="188">
        <f>ROUND(I369*H369,2)</f>
        <v>0</v>
      </c>
      <c r="K369" s="184" t="s">
        <v>161</v>
      </c>
      <c r="L369" s="43"/>
      <c r="M369" s="189" t="s">
        <v>19</v>
      </c>
      <c r="N369" s="190" t="s">
        <v>43</v>
      </c>
      <c r="O369" s="68"/>
      <c r="P369" s="191">
        <f>O369*H369</f>
        <v>0</v>
      </c>
      <c r="Q369" s="191">
        <v>5.7000000000000002E-3</v>
      </c>
      <c r="R369" s="191">
        <f>Q369*H369</f>
        <v>0.94818930000000001</v>
      </c>
      <c r="S369" s="191">
        <v>0</v>
      </c>
      <c r="T369" s="19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93" t="s">
        <v>162</v>
      </c>
      <c r="AT369" s="193" t="s">
        <v>157</v>
      </c>
      <c r="AU369" s="193" t="s">
        <v>169</v>
      </c>
      <c r="AY369" s="21" t="s">
        <v>154</v>
      </c>
      <c r="BE369" s="194">
        <f>IF(N369="základní",J369,0)</f>
        <v>0</v>
      </c>
      <c r="BF369" s="194">
        <f>IF(N369="snížená",J369,0)</f>
        <v>0</v>
      </c>
      <c r="BG369" s="194">
        <f>IF(N369="zákl. přenesená",J369,0)</f>
        <v>0</v>
      </c>
      <c r="BH369" s="194">
        <f>IF(N369="sníž. přenesená",J369,0)</f>
        <v>0</v>
      </c>
      <c r="BI369" s="194">
        <f>IF(N369="nulová",J369,0)</f>
        <v>0</v>
      </c>
      <c r="BJ369" s="21" t="s">
        <v>79</v>
      </c>
      <c r="BK369" s="194">
        <f>ROUND(I369*H369,2)</f>
        <v>0</v>
      </c>
      <c r="BL369" s="21" t="s">
        <v>162</v>
      </c>
      <c r="BM369" s="193" t="s">
        <v>460</v>
      </c>
    </row>
    <row r="370" spans="1:65" s="2" customFormat="1" ht="11.25">
      <c r="A370" s="38"/>
      <c r="B370" s="39"/>
      <c r="C370" s="40"/>
      <c r="D370" s="195" t="s">
        <v>164</v>
      </c>
      <c r="E370" s="40"/>
      <c r="F370" s="196" t="s">
        <v>461</v>
      </c>
      <c r="G370" s="40"/>
      <c r="H370" s="40"/>
      <c r="I370" s="197"/>
      <c r="J370" s="40"/>
      <c r="K370" s="40"/>
      <c r="L370" s="43"/>
      <c r="M370" s="198"/>
      <c r="N370" s="199"/>
      <c r="O370" s="68"/>
      <c r="P370" s="68"/>
      <c r="Q370" s="68"/>
      <c r="R370" s="68"/>
      <c r="S370" s="68"/>
      <c r="T370" s="69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21" t="s">
        <v>164</v>
      </c>
      <c r="AU370" s="21" t="s">
        <v>169</v>
      </c>
    </row>
    <row r="371" spans="1:65" s="15" customFormat="1" ht="11.25">
      <c r="B371" s="233"/>
      <c r="C371" s="234"/>
      <c r="D371" s="202" t="s">
        <v>166</v>
      </c>
      <c r="E371" s="235" t="s">
        <v>19</v>
      </c>
      <c r="F371" s="236" t="s">
        <v>322</v>
      </c>
      <c r="G371" s="234"/>
      <c r="H371" s="235" t="s">
        <v>19</v>
      </c>
      <c r="I371" s="237"/>
      <c r="J371" s="234"/>
      <c r="K371" s="234"/>
      <c r="L371" s="238"/>
      <c r="M371" s="239"/>
      <c r="N371" s="240"/>
      <c r="O371" s="240"/>
      <c r="P371" s="240"/>
      <c r="Q371" s="240"/>
      <c r="R371" s="240"/>
      <c r="S371" s="240"/>
      <c r="T371" s="241"/>
      <c r="AT371" s="242" t="s">
        <v>166</v>
      </c>
      <c r="AU371" s="242" t="s">
        <v>169</v>
      </c>
      <c r="AV371" s="15" t="s">
        <v>79</v>
      </c>
      <c r="AW371" s="15" t="s">
        <v>33</v>
      </c>
      <c r="AX371" s="15" t="s">
        <v>72</v>
      </c>
      <c r="AY371" s="242" t="s">
        <v>154</v>
      </c>
    </row>
    <row r="372" spans="1:65" s="13" customFormat="1" ht="11.25">
      <c r="B372" s="200"/>
      <c r="C372" s="201"/>
      <c r="D372" s="202" t="s">
        <v>166</v>
      </c>
      <c r="E372" s="203" t="s">
        <v>19</v>
      </c>
      <c r="F372" s="204" t="s">
        <v>323</v>
      </c>
      <c r="G372" s="201"/>
      <c r="H372" s="205">
        <v>77.399000000000001</v>
      </c>
      <c r="I372" s="206"/>
      <c r="J372" s="201"/>
      <c r="K372" s="201"/>
      <c r="L372" s="207"/>
      <c r="M372" s="208"/>
      <c r="N372" s="209"/>
      <c r="O372" s="209"/>
      <c r="P372" s="209"/>
      <c r="Q372" s="209"/>
      <c r="R372" s="209"/>
      <c r="S372" s="209"/>
      <c r="T372" s="210"/>
      <c r="AT372" s="211" t="s">
        <v>166</v>
      </c>
      <c r="AU372" s="211" t="s">
        <v>169</v>
      </c>
      <c r="AV372" s="13" t="s">
        <v>81</v>
      </c>
      <c r="AW372" s="13" t="s">
        <v>33</v>
      </c>
      <c r="AX372" s="13" t="s">
        <v>72</v>
      </c>
      <c r="AY372" s="211" t="s">
        <v>154</v>
      </c>
    </row>
    <row r="373" spans="1:65" s="13" customFormat="1" ht="11.25">
      <c r="B373" s="200"/>
      <c r="C373" s="201"/>
      <c r="D373" s="202" t="s">
        <v>166</v>
      </c>
      <c r="E373" s="203" t="s">
        <v>19</v>
      </c>
      <c r="F373" s="204" t="s">
        <v>324</v>
      </c>
      <c r="G373" s="201"/>
      <c r="H373" s="205">
        <v>29.823</v>
      </c>
      <c r="I373" s="206"/>
      <c r="J373" s="201"/>
      <c r="K373" s="201"/>
      <c r="L373" s="207"/>
      <c r="M373" s="208"/>
      <c r="N373" s="209"/>
      <c r="O373" s="209"/>
      <c r="P373" s="209"/>
      <c r="Q373" s="209"/>
      <c r="R373" s="209"/>
      <c r="S373" s="209"/>
      <c r="T373" s="210"/>
      <c r="AT373" s="211" t="s">
        <v>166</v>
      </c>
      <c r="AU373" s="211" t="s">
        <v>169</v>
      </c>
      <c r="AV373" s="13" t="s">
        <v>81</v>
      </c>
      <c r="AW373" s="13" t="s">
        <v>33</v>
      </c>
      <c r="AX373" s="13" t="s">
        <v>72</v>
      </c>
      <c r="AY373" s="211" t="s">
        <v>154</v>
      </c>
    </row>
    <row r="374" spans="1:65" s="13" customFormat="1" ht="11.25">
      <c r="B374" s="200"/>
      <c r="C374" s="201"/>
      <c r="D374" s="202" t="s">
        <v>166</v>
      </c>
      <c r="E374" s="203" t="s">
        <v>19</v>
      </c>
      <c r="F374" s="204" t="s">
        <v>325</v>
      </c>
      <c r="G374" s="201"/>
      <c r="H374" s="205">
        <v>46.654000000000003</v>
      </c>
      <c r="I374" s="206"/>
      <c r="J374" s="201"/>
      <c r="K374" s="201"/>
      <c r="L374" s="207"/>
      <c r="M374" s="208"/>
      <c r="N374" s="209"/>
      <c r="O374" s="209"/>
      <c r="P374" s="209"/>
      <c r="Q374" s="209"/>
      <c r="R374" s="209"/>
      <c r="S374" s="209"/>
      <c r="T374" s="210"/>
      <c r="AT374" s="211" t="s">
        <v>166</v>
      </c>
      <c r="AU374" s="211" t="s">
        <v>169</v>
      </c>
      <c r="AV374" s="13" t="s">
        <v>81</v>
      </c>
      <c r="AW374" s="13" t="s">
        <v>33</v>
      </c>
      <c r="AX374" s="13" t="s">
        <v>72</v>
      </c>
      <c r="AY374" s="211" t="s">
        <v>154</v>
      </c>
    </row>
    <row r="375" spans="1:65" s="13" customFormat="1" ht="11.25">
      <c r="B375" s="200"/>
      <c r="C375" s="201"/>
      <c r="D375" s="202" t="s">
        <v>166</v>
      </c>
      <c r="E375" s="203" t="s">
        <v>19</v>
      </c>
      <c r="F375" s="204" t="s">
        <v>326</v>
      </c>
      <c r="G375" s="201"/>
      <c r="H375" s="205">
        <v>18.954999999999998</v>
      </c>
      <c r="I375" s="206"/>
      <c r="J375" s="201"/>
      <c r="K375" s="201"/>
      <c r="L375" s="207"/>
      <c r="M375" s="208"/>
      <c r="N375" s="209"/>
      <c r="O375" s="209"/>
      <c r="P375" s="209"/>
      <c r="Q375" s="209"/>
      <c r="R375" s="209"/>
      <c r="S375" s="209"/>
      <c r="T375" s="210"/>
      <c r="AT375" s="211" t="s">
        <v>166</v>
      </c>
      <c r="AU375" s="211" t="s">
        <v>169</v>
      </c>
      <c r="AV375" s="13" t="s">
        <v>81</v>
      </c>
      <c r="AW375" s="13" t="s">
        <v>33</v>
      </c>
      <c r="AX375" s="13" t="s">
        <v>72</v>
      </c>
      <c r="AY375" s="211" t="s">
        <v>154</v>
      </c>
    </row>
    <row r="376" spans="1:65" s="13" customFormat="1" ht="11.25">
      <c r="B376" s="200"/>
      <c r="C376" s="201"/>
      <c r="D376" s="202" t="s">
        <v>166</v>
      </c>
      <c r="E376" s="203" t="s">
        <v>19</v>
      </c>
      <c r="F376" s="204" t="s">
        <v>327</v>
      </c>
      <c r="G376" s="201"/>
      <c r="H376" s="205">
        <v>-15.622</v>
      </c>
      <c r="I376" s="206"/>
      <c r="J376" s="201"/>
      <c r="K376" s="201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166</v>
      </c>
      <c r="AU376" s="211" t="s">
        <v>169</v>
      </c>
      <c r="AV376" s="13" t="s">
        <v>81</v>
      </c>
      <c r="AW376" s="13" t="s">
        <v>33</v>
      </c>
      <c r="AX376" s="13" t="s">
        <v>72</v>
      </c>
      <c r="AY376" s="211" t="s">
        <v>154</v>
      </c>
    </row>
    <row r="377" spans="1:65" s="13" customFormat="1" ht="11.25">
      <c r="B377" s="200"/>
      <c r="C377" s="201"/>
      <c r="D377" s="202" t="s">
        <v>166</v>
      </c>
      <c r="E377" s="203" t="s">
        <v>19</v>
      </c>
      <c r="F377" s="204" t="s">
        <v>328</v>
      </c>
      <c r="G377" s="201"/>
      <c r="H377" s="205">
        <v>-8.2479999999999993</v>
      </c>
      <c r="I377" s="206"/>
      <c r="J377" s="201"/>
      <c r="K377" s="201"/>
      <c r="L377" s="207"/>
      <c r="M377" s="208"/>
      <c r="N377" s="209"/>
      <c r="O377" s="209"/>
      <c r="P377" s="209"/>
      <c r="Q377" s="209"/>
      <c r="R377" s="209"/>
      <c r="S377" s="209"/>
      <c r="T377" s="210"/>
      <c r="AT377" s="211" t="s">
        <v>166</v>
      </c>
      <c r="AU377" s="211" t="s">
        <v>169</v>
      </c>
      <c r="AV377" s="13" t="s">
        <v>81</v>
      </c>
      <c r="AW377" s="13" t="s">
        <v>33</v>
      </c>
      <c r="AX377" s="13" t="s">
        <v>72</v>
      </c>
      <c r="AY377" s="211" t="s">
        <v>154</v>
      </c>
    </row>
    <row r="378" spans="1:65" s="13" customFormat="1" ht="11.25">
      <c r="B378" s="200"/>
      <c r="C378" s="201"/>
      <c r="D378" s="202" t="s">
        <v>166</v>
      </c>
      <c r="E378" s="203" t="s">
        <v>19</v>
      </c>
      <c r="F378" s="204" t="s">
        <v>462</v>
      </c>
      <c r="G378" s="201"/>
      <c r="H378" s="205">
        <v>11.954000000000001</v>
      </c>
      <c r="I378" s="206"/>
      <c r="J378" s="201"/>
      <c r="K378" s="201"/>
      <c r="L378" s="207"/>
      <c r="M378" s="208"/>
      <c r="N378" s="209"/>
      <c r="O378" s="209"/>
      <c r="P378" s="209"/>
      <c r="Q378" s="209"/>
      <c r="R378" s="209"/>
      <c r="S378" s="209"/>
      <c r="T378" s="210"/>
      <c r="AT378" s="211" t="s">
        <v>166</v>
      </c>
      <c r="AU378" s="211" t="s">
        <v>169</v>
      </c>
      <c r="AV378" s="13" t="s">
        <v>81</v>
      </c>
      <c r="AW378" s="13" t="s">
        <v>33</v>
      </c>
      <c r="AX378" s="13" t="s">
        <v>72</v>
      </c>
      <c r="AY378" s="211" t="s">
        <v>154</v>
      </c>
    </row>
    <row r="379" spans="1:65" s="13" customFormat="1" ht="11.25">
      <c r="B379" s="200"/>
      <c r="C379" s="201"/>
      <c r="D379" s="202" t="s">
        <v>166</v>
      </c>
      <c r="E379" s="203" t="s">
        <v>19</v>
      </c>
      <c r="F379" s="204" t="s">
        <v>463</v>
      </c>
      <c r="G379" s="201"/>
      <c r="H379" s="205">
        <v>5.4340000000000002</v>
      </c>
      <c r="I379" s="206"/>
      <c r="J379" s="201"/>
      <c r="K379" s="201"/>
      <c r="L379" s="207"/>
      <c r="M379" s="208"/>
      <c r="N379" s="209"/>
      <c r="O379" s="209"/>
      <c r="P379" s="209"/>
      <c r="Q379" s="209"/>
      <c r="R379" s="209"/>
      <c r="S379" s="209"/>
      <c r="T379" s="210"/>
      <c r="AT379" s="211" t="s">
        <v>166</v>
      </c>
      <c r="AU379" s="211" t="s">
        <v>169</v>
      </c>
      <c r="AV379" s="13" t="s">
        <v>81</v>
      </c>
      <c r="AW379" s="13" t="s">
        <v>33</v>
      </c>
      <c r="AX379" s="13" t="s">
        <v>72</v>
      </c>
      <c r="AY379" s="211" t="s">
        <v>154</v>
      </c>
    </row>
    <row r="380" spans="1:65" s="14" customFormat="1" ht="11.25">
      <c r="B380" s="212"/>
      <c r="C380" s="213"/>
      <c r="D380" s="202" t="s">
        <v>166</v>
      </c>
      <c r="E380" s="214" t="s">
        <v>19</v>
      </c>
      <c r="F380" s="215" t="s">
        <v>168</v>
      </c>
      <c r="G380" s="213"/>
      <c r="H380" s="216">
        <v>166.34899999999999</v>
      </c>
      <c r="I380" s="217"/>
      <c r="J380" s="213"/>
      <c r="K380" s="213"/>
      <c r="L380" s="218"/>
      <c r="M380" s="219"/>
      <c r="N380" s="220"/>
      <c r="O380" s="220"/>
      <c r="P380" s="220"/>
      <c r="Q380" s="220"/>
      <c r="R380" s="220"/>
      <c r="S380" s="220"/>
      <c r="T380" s="221"/>
      <c r="AT380" s="222" t="s">
        <v>166</v>
      </c>
      <c r="AU380" s="222" t="s">
        <v>169</v>
      </c>
      <c r="AV380" s="14" t="s">
        <v>169</v>
      </c>
      <c r="AW380" s="14" t="s">
        <v>33</v>
      </c>
      <c r="AX380" s="14" t="s">
        <v>79</v>
      </c>
      <c r="AY380" s="222" t="s">
        <v>154</v>
      </c>
    </row>
    <row r="381" spans="1:65" s="2" customFormat="1" ht="16.5" customHeight="1">
      <c r="A381" s="38"/>
      <c r="B381" s="39"/>
      <c r="C381" s="182" t="s">
        <v>464</v>
      </c>
      <c r="D381" s="182" t="s">
        <v>157</v>
      </c>
      <c r="E381" s="183" t="s">
        <v>465</v>
      </c>
      <c r="F381" s="184" t="s">
        <v>466</v>
      </c>
      <c r="G381" s="185" t="s">
        <v>160</v>
      </c>
      <c r="H381" s="186">
        <v>166.34899999999999</v>
      </c>
      <c r="I381" s="187"/>
      <c r="J381" s="188">
        <f>ROUND(I381*H381,2)</f>
        <v>0</v>
      </c>
      <c r="K381" s="184" t="s">
        <v>161</v>
      </c>
      <c r="L381" s="43"/>
      <c r="M381" s="189" t="s">
        <v>19</v>
      </c>
      <c r="N381" s="190" t="s">
        <v>43</v>
      </c>
      <c r="O381" s="68"/>
      <c r="P381" s="191">
        <f>O381*H381</f>
        <v>0</v>
      </c>
      <c r="Q381" s="191">
        <v>1.8000000000000001E-4</v>
      </c>
      <c r="R381" s="191">
        <f>Q381*H381</f>
        <v>2.9942819999999998E-2</v>
      </c>
      <c r="S381" s="191">
        <v>0</v>
      </c>
      <c r="T381" s="192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93" t="s">
        <v>162</v>
      </c>
      <c r="AT381" s="193" t="s">
        <v>157</v>
      </c>
      <c r="AU381" s="193" t="s">
        <v>169</v>
      </c>
      <c r="AY381" s="21" t="s">
        <v>154</v>
      </c>
      <c r="BE381" s="194">
        <f>IF(N381="základní",J381,0)</f>
        <v>0</v>
      </c>
      <c r="BF381" s="194">
        <f>IF(N381="snížená",J381,0)</f>
        <v>0</v>
      </c>
      <c r="BG381" s="194">
        <f>IF(N381="zákl. přenesená",J381,0)</f>
        <v>0</v>
      </c>
      <c r="BH381" s="194">
        <f>IF(N381="sníž. přenesená",J381,0)</f>
        <v>0</v>
      </c>
      <c r="BI381" s="194">
        <f>IF(N381="nulová",J381,0)</f>
        <v>0</v>
      </c>
      <c r="BJ381" s="21" t="s">
        <v>79</v>
      </c>
      <c r="BK381" s="194">
        <f>ROUND(I381*H381,2)</f>
        <v>0</v>
      </c>
      <c r="BL381" s="21" t="s">
        <v>162</v>
      </c>
      <c r="BM381" s="193" t="s">
        <v>467</v>
      </c>
    </row>
    <row r="382" spans="1:65" s="2" customFormat="1" ht="11.25">
      <c r="A382" s="38"/>
      <c r="B382" s="39"/>
      <c r="C382" s="40"/>
      <c r="D382" s="195" t="s">
        <v>164</v>
      </c>
      <c r="E382" s="40"/>
      <c r="F382" s="196" t="s">
        <v>468</v>
      </c>
      <c r="G382" s="40"/>
      <c r="H382" s="40"/>
      <c r="I382" s="197"/>
      <c r="J382" s="40"/>
      <c r="K382" s="40"/>
      <c r="L382" s="43"/>
      <c r="M382" s="198"/>
      <c r="N382" s="199"/>
      <c r="O382" s="68"/>
      <c r="P382" s="68"/>
      <c r="Q382" s="68"/>
      <c r="R382" s="68"/>
      <c r="S382" s="68"/>
      <c r="T382" s="69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21" t="s">
        <v>164</v>
      </c>
      <c r="AU382" s="21" t="s">
        <v>169</v>
      </c>
    </row>
    <row r="383" spans="1:65" s="2" customFormat="1" ht="24.2" customHeight="1">
      <c r="A383" s="38"/>
      <c r="B383" s="39"/>
      <c r="C383" s="182" t="s">
        <v>469</v>
      </c>
      <c r="D383" s="182" t="s">
        <v>157</v>
      </c>
      <c r="E383" s="183" t="s">
        <v>217</v>
      </c>
      <c r="F383" s="184" t="s">
        <v>218</v>
      </c>
      <c r="G383" s="185" t="s">
        <v>160</v>
      </c>
      <c r="H383" s="186">
        <v>243.751</v>
      </c>
      <c r="I383" s="187"/>
      <c r="J383" s="188">
        <f>ROUND(I383*H383,2)</f>
        <v>0</v>
      </c>
      <c r="K383" s="184" t="s">
        <v>161</v>
      </c>
      <c r="L383" s="43"/>
      <c r="M383" s="189" t="s">
        <v>19</v>
      </c>
      <c r="N383" s="190" t="s">
        <v>43</v>
      </c>
      <c r="O383" s="68"/>
      <c r="P383" s="191">
        <f>O383*H383</f>
        <v>0</v>
      </c>
      <c r="Q383" s="191">
        <v>2.8500000000000001E-3</v>
      </c>
      <c r="R383" s="191">
        <f>Q383*H383</f>
        <v>0.69469035000000001</v>
      </c>
      <c r="S383" s="191">
        <v>0</v>
      </c>
      <c r="T383" s="192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93" t="s">
        <v>162</v>
      </c>
      <c r="AT383" s="193" t="s">
        <v>157</v>
      </c>
      <c r="AU383" s="193" t="s">
        <v>169</v>
      </c>
      <c r="AY383" s="21" t="s">
        <v>154</v>
      </c>
      <c r="BE383" s="194">
        <f>IF(N383="základní",J383,0)</f>
        <v>0</v>
      </c>
      <c r="BF383" s="194">
        <f>IF(N383="snížená",J383,0)</f>
        <v>0</v>
      </c>
      <c r="BG383" s="194">
        <f>IF(N383="zákl. přenesená",J383,0)</f>
        <v>0</v>
      </c>
      <c r="BH383" s="194">
        <f>IF(N383="sníž. přenesená",J383,0)</f>
        <v>0</v>
      </c>
      <c r="BI383" s="194">
        <f>IF(N383="nulová",J383,0)</f>
        <v>0</v>
      </c>
      <c r="BJ383" s="21" t="s">
        <v>79</v>
      </c>
      <c r="BK383" s="194">
        <f>ROUND(I383*H383,2)</f>
        <v>0</v>
      </c>
      <c r="BL383" s="21" t="s">
        <v>162</v>
      </c>
      <c r="BM383" s="193" t="s">
        <v>470</v>
      </c>
    </row>
    <row r="384" spans="1:65" s="2" customFormat="1" ht="11.25">
      <c r="A384" s="38"/>
      <c r="B384" s="39"/>
      <c r="C384" s="40"/>
      <c r="D384" s="195" t="s">
        <v>164</v>
      </c>
      <c r="E384" s="40"/>
      <c r="F384" s="196" t="s">
        <v>220</v>
      </c>
      <c r="G384" s="40"/>
      <c r="H384" s="40"/>
      <c r="I384" s="197"/>
      <c r="J384" s="40"/>
      <c r="K384" s="40"/>
      <c r="L384" s="43"/>
      <c r="M384" s="198"/>
      <c r="N384" s="199"/>
      <c r="O384" s="68"/>
      <c r="P384" s="68"/>
      <c r="Q384" s="68"/>
      <c r="R384" s="68"/>
      <c r="S384" s="68"/>
      <c r="T384" s="69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21" t="s">
        <v>164</v>
      </c>
      <c r="AU384" s="21" t="s">
        <v>169</v>
      </c>
    </row>
    <row r="385" spans="1:65" s="15" customFormat="1" ht="11.25">
      <c r="B385" s="233"/>
      <c r="C385" s="234"/>
      <c r="D385" s="202" t="s">
        <v>166</v>
      </c>
      <c r="E385" s="235" t="s">
        <v>19</v>
      </c>
      <c r="F385" s="236" t="s">
        <v>352</v>
      </c>
      <c r="G385" s="234"/>
      <c r="H385" s="235" t="s">
        <v>19</v>
      </c>
      <c r="I385" s="237"/>
      <c r="J385" s="234"/>
      <c r="K385" s="234"/>
      <c r="L385" s="238"/>
      <c r="M385" s="239"/>
      <c r="N385" s="240"/>
      <c r="O385" s="240"/>
      <c r="P385" s="240"/>
      <c r="Q385" s="240"/>
      <c r="R385" s="240"/>
      <c r="S385" s="240"/>
      <c r="T385" s="241"/>
      <c r="AT385" s="242" t="s">
        <v>166</v>
      </c>
      <c r="AU385" s="242" t="s">
        <v>169</v>
      </c>
      <c r="AV385" s="15" t="s">
        <v>79</v>
      </c>
      <c r="AW385" s="15" t="s">
        <v>33</v>
      </c>
      <c r="AX385" s="15" t="s">
        <v>72</v>
      </c>
      <c r="AY385" s="242" t="s">
        <v>154</v>
      </c>
    </row>
    <row r="386" spans="1:65" s="13" customFormat="1" ht="11.25">
      <c r="B386" s="200"/>
      <c r="C386" s="201"/>
      <c r="D386" s="202" t="s">
        <v>166</v>
      </c>
      <c r="E386" s="203" t="s">
        <v>19</v>
      </c>
      <c r="F386" s="204" t="s">
        <v>353</v>
      </c>
      <c r="G386" s="201"/>
      <c r="H386" s="205">
        <v>73.78</v>
      </c>
      <c r="I386" s="206"/>
      <c r="J386" s="201"/>
      <c r="K386" s="201"/>
      <c r="L386" s="207"/>
      <c r="M386" s="208"/>
      <c r="N386" s="209"/>
      <c r="O386" s="209"/>
      <c r="P386" s="209"/>
      <c r="Q386" s="209"/>
      <c r="R386" s="209"/>
      <c r="S386" s="209"/>
      <c r="T386" s="210"/>
      <c r="AT386" s="211" t="s">
        <v>166</v>
      </c>
      <c r="AU386" s="211" t="s">
        <v>169</v>
      </c>
      <c r="AV386" s="13" t="s">
        <v>81</v>
      </c>
      <c r="AW386" s="13" t="s">
        <v>33</v>
      </c>
      <c r="AX386" s="13" t="s">
        <v>72</v>
      </c>
      <c r="AY386" s="211" t="s">
        <v>154</v>
      </c>
    </row>
    <row r="387" spans="1:65" s="13" customFormat="1" ht="11.25">
      <c r="B387" s="200"/>
      <c r="C387" s="201"/>
      <c r="D387" s="202" t="s">
        <v>166</v>
      </c>
      <c r="E387" s="203" t="s">
        <v>19</v>
      </c>
      <c r="F387" s="204" t="s">
        <v>354</v>
      </c>
      <c r="G387" s="201"/>
      <c r="H387" s="205">
        <v>73.78</v>
      </c>
      <c r="I387" s="206"/>
      <c r="J387" s="201"/>
      <c r="K387" s="201"/>
      <c r="L387" s="207"/>
      <c r="M387" s="208"/>
      <c r="N387" s="209"/>
      <c r="O387" s="209"/>
      <c r="P387" s="209"/>
      <c r="Q387" s="209"/>
      <c r="R387" s="209"/>
      <c r="S387" s="209"/>
      <c r="T387" s="210"/>
      <c r="AT387" s="211" t="s">
        <v>166</v>
      </c>
      <c r="AU387" s="211" t="s">
        <v>169</v>
      </c>
      <c r="AV387" s="13" t="s">
        <v>81</v>
      </c>
      <c r="AW387" s="13" t="s">
        <v>33</v>
      </c>
      <c r="AX387" s="13" t="s">
        <v>72</v>
      </c>
      <c r="AY387" s="211" t="s">
        <v>154</v>
      </c>
    </row>
    <row r="388" spans="1:65" s="13" customFormat="1" ht="11.25">
      <c r="B388" s="200"/>
      <c r="C388" s="201"/>
      <c r="D388" s="202" t="s">
        <v>166</v>
      </c>
      <c r="E388" s="203" t="s">
        <v>19</v>
      </c>
      <c r="F388" s="204" t="s">
        <v>355</v>
      </c>
      <c r="G388" s="201"/>
      <c r="H388" s="205">
        <v>58.398000000000003</v>
      </c>
      <c r="I388" s="206"/>
      <c r="J388" s="201"/>
      <c r="K388" s="201"/>
      <c r="L388" s="207"/>
      <c r="M388" s="208"/>
      <c r="N388" s="209"/>
      <c r="O388" s="209"/>
      <c r="P388" s="209"/>
      <c r="Q388" s="209"/>
      <c r="R388" s="209"/>
      <c r="S388" s="209"/>
      <c r="T388" s="210"/>
      <c r="AT388" s="211" t="s">
        <v>166</v>
      </c>
      <c r="AU388" s="211" t="s">
        <v>169</v>
      </c>
      <c r="AV388" s="13" t="s">
        <v>81</v>
      </c>
      <c r="AW388" s="13" t="s">
        <v>33</v>
      </c>
      <c r="AX388" s="13" t="s">
        <v>72</v>
      </c>
      <c r="AY388" s="211" t="s">
        <v>154</v>
      </c>
    </row>
    <row r="389" spans="1:65" s="13" customFormat="1" ht="11.25">
      <c r="B389" s="200"/>
      <c r="C389" s="201"/>
      <c r="D389" s="202" t="s">
        <v>166</v>
      </c>
      <c r="E389" s="203" t="s">
        <v>19</v>
      </c>
      <c r="F389" s="204" t="s">
        <v>356</v>
      </c>
      <c r="G389" s="201"/>
      <c r="H389" s="205">
        <v>58.398000000000003</v>
      </c>
      <c r="I389" s="206"/>
      <c r="J389" s="201"/>
      <c r="K389" s="201"/>
      <c r="L389" s="207"/>
      <c r="M389" s="208"/>
      <c r="N389" s="209"/>
      <c r="O389" s="209"/>
      <c r="P389" s="209"/>
      <c r="Q389" s="209"/>
      <c r="R389" s="209"/>
      <c r="S389" s="209"/>
      <c r="T389" s="210"/>
      <c r="AT389" s="211" t="s">
        <v>166</v>
      </c>
      <c r="AU389" s="211" t="s">
        <v>169</v>
      </c>
      <c r="AV389" s="13" t="s">
        <v>81</v>
      </c>
      <c r="AW389" s="13" t="s">
        <v>33</v>
      </c>
      <c r="AX389" s="13" t="s">
        <v>72</v>
      </c>
      <c r="AY389" s="211" t="s">
        <v>154</v>
      </c>
    </row>
    <row r="390" spans="1:65" s="13" customFormat="1" ht="11.25">
      <c r="B390" s="200"/>
      <c r="C390" s="201"/>
      <c r="D390" s="202" t="s">
        <v>166</v>
      </c>
      <c r="E390" s="203" t="s">
        <v>19</v>
      </c>
      <c r="F390" s="204" t="s">
        <v>357</v>
      </c>
      <c r="G390" s="201"/>
      <c r="H390" s="205">
        <v>-49.378999999999998</v>
      </c>
      <c r="I390" s="206"/>
      <c r="J390" s="201"/>
      <c r="K390" s="201"/>
      <c r="L390" s="207"/>
      <c r="M390" s="208"/>
      <c r="N390" s="209"/>
      <c r="O390" s="209"/>
      <c r="P390" s="209"/>
      <c r="Q390" s="209"/>
      <c r="R390" s="209"/>
      <c r="S390" s="209"/>
      <c r="T390" s="210"/>
      <c r="AT390" s="211" t="s">
        <v>166</v>
      </c>
      <c r="AU390" s="211" t="s">
        <v>169</v>
      </c>
      <c r="AV390" s="13" t="s">
        <v>81</v>
      </c>
      <c r="AW390" s="13" t="s">
        <v>33</v>
      </c>
      <c r="AX390" s="13" t="s">
        <v>72</v>
      </c>
      <c r="AY390" s="211" t="s">
        <v>154</v>
      </c>
    </row>
    <row r="391" spans="1:65" s="13" customFormat="1" ht="11.25">
      <c r="B391" s="200"/>
      <c r="C391" s="201"/>
      <c r="D391" s="202" t="s">
        <v>166</v>
      </c>
      <c r="E391" s="203" t="s">
        <v>19</v>
      </c>
      <c r="F391" s="204" t="s">
        <v>358</v>
      </c>
      <c r="G391" s="201"/>
      <c r="H391" s="205">
        <v>-4.9109999999999996</v>
      </c>
      <c r="I391" s="206"/>
      <c r="J391" s="201"/>
      <c r="K391" s="201"/>
      <c r="L391" s="207"/>
      <c r="M391" s="208"/>
      <c r="N391" s="209"/>
      <c r="O391" s="209"/>
      <c r="P391" s="209"/>
      <c r="Q391" s="209"/>
      <c r="R391" s="209"/>
      <c r="S391" s="209"/>
      <c r="T391" s="210"/>
      <c r="AT391" s="211" t="s">
        <v>166</v>
      </c>
      <c r="AU391" s="211" t="s">
        <v>169</v>
      </c>
      <c r="AV391" s="13" t="s">
        <v>81</v>
      </c>
      <c r="AW391" s="13" t="s">
        <v>33</v>
      </c>
      <c r="AX391" s="13" t="s">
        <v>72</v>
      </c>
      <c r="AY391" s="211" t="s">
        <v>154</v>
      </c>
    </row>
    <row r="392" spans="1:65" s="13" customFormat="1" ht="11.25">
      <c r="B392" s="200"/>
      <c r="C392" s="201"/>
      <c r="D392" s="202" t="s">
        <v>166</v>
      </c>
      <c r="E392" s="203" t="s">
        <v>19</v>
      </c>
      <c r="F392" s="204" t="s">
        <v>471</v>
      </c>
      <c r="G392" s="201"/>
      <c r="H392" s="205">
        <v>30.974</v>
      </c>
      <c r="I392" s="206"/>
      <c r="J392" s="201"/>
      <c r="K392" s="201"/>
      <c r="L392" s="207"/>
      <c r="M392" s="208"/>
      <c r="N392" s="209"/>
      <c r="O392" s="209"/>
      <c r="P392" s="209"/>
      <c r="Q392" s="209"/>
      <c r="R392" s="209"/>
      <c r="S392" s="209"/>
      <c r="T392" s="210"/>
      <c r="AT392" s="211" t="s">
        <v>166</v>
      </c>
      <c r="AU392" s="211" t="s">
        <v>169</v>
      </c>
      <c r="AV392" s="13" t="s">
        <v>81</v>
      </c>
      <c r="AW392" s="13" t="s">
        <v>33</v>
      </c>
      <c r="AX392" s="13" t="s">
        <v>72</v>
      </c>
      <c r="AY392" s="211" t="s">
        <v>154</v>
      </c>
    </row>
    <row r="393" spans="1:65" s="13" customFormat="1" ht="11.25">
      <c r="B393" s="200"/>
      <c r="C393" s="201"/>
      <c r="D393" s="202" t="s">
        <v>166</v>
      </c>
      <c r="E393" s="203" t="s">
        <v>19</v>
      </c>
      <c r="F393" s="204" t="s">
        <v>472</v>
      </c>
      <c r="G393" s="201"/>
      <c r="H393" s="205">
        <v>2.7109999999999999</v>
      </c>
      <c r="I393" s="206"/>
      <c r="J393" s="201"/>
      <c r="K393" s="201"/>
      <c r="L393" s="207"/>
      <c r="M393" s="208"/>
      <c r="N393" s="209"/>
      <c r="O393" s="209"/>
      <c r="P393" s="209"/>
      <c r="Q393" s="209"/>
      <c r="R393" s="209"/>
      <c r="S393" s="209"/>
      <c r="T393" s="210"/>
      <c r="AT393" s="211" t="s">
        <v>166</v>
      </c>
      <c r="AU393" s="211" t="s">
        <v>169</v>
      </c>
      <c r="AV393" s="13" t="s">
        <v>81</v>
      </c>
      <c r="AW393" s="13" t="s">
        <v>33</v>
      </c>
      <c r="AX393" s="13" t="s">
        <v>72</v>
      </c>
      <c r="AY393" s="211" t="s">
        <v>154</v>
      </c>
    </row>
    <row r="394" spans="1:65" s="14" customFormat="1" ht="11.25">
      <c r="B394" s="212"/>
      <c r="C394" s="213"/>
      <c r="D394" s="202" t="s">
        <v>166</v>
      </c>
      <c r="E394" s="214" t="s">
        <v>19</v>
      </c>
      <c r="F394" s="215" t="s">
        <v>168</v>
      </c>
      <c r="G394" s="213"/>
      <c r="H394" s="216">
        <v>243.751</v>
      </c>
      <c r="I394" s="217"/>
      <c r="J394" s="213"/>
      <c r="K394" s="213"/>
      <c r="L394" s="218"/>
      <c r="M394" s="219"/>
      <c r="N394" s="220"/>
      <c r="O394" s="220"/>
      <c r="P394" s="220"/>
      <c r="Q394" s="220"/>
      <c r="R394" s="220"/>
      <c r="S394" s="220"/>
      <c r="T394" s="221"/>
      <c r="AT394" s="222" t="s">
        <v>166</v>
      </c>
      <c r="AU394" s="222" t="s">
        <v>169</v>
      </c>
      <c r="AV394" s="14" t="s">
        <v>169</v>
      </c>
      <c r="AW394" s="14" t="s">
        <v>33</v>
      </c>
      <c r="AX394" s="14" t="s">
        <v>79</v>
      </c>
      <c r="AY394" s="222" t="s">
        <v>154</v>
      </c>
    </row>
    <row r="395" spans="1:65" s="2" customFormat="1" ht="16.5" customHeight="1">
      <c r="A395" s="38"/>
      <c r="B395" s="39"/>
      <c r="C395" s="182" t="s">
        <v>473</v>
      </c>
      <c r="D395" s="182" t="s">
        <v>157</v>
      </c>
      <c r="E395" s="183" t="s">
        <v>221</v>
      </c>
      <c r="F395" s="184" t="s">
        <v>222</v>
      </c>
      <c r="G395" s="185" t="s">
        <v>160</v>
      </c>
      <c r="H395" s="186">
        <v>243.751</v>
      </c>
      <c r="I395" s="187"/>
      <c r="J395" s="188">
        <f>ROUND(I395*H395,2)</f>
        <v>0</v>
      </c>
      <c r="K395" s="184" t="s">
        <v>161</v>
      </c>
      <c r="L395" s="43"/>
      <c r="M395" s="189" t="s">
        <v>19</v>
      </c>
      <c r="N395" s="190" t="s">
        <v>43</v>
      </c>
      <c r="O395" s="68"/>
      <c r="P395" s="191">
        <f>O395*H395</f>
        <v>0</v>
      </c>
      <c r="Q395" s="191">
        <v>1.3999999999999999E-4</v>
      </c>
      <c r="R395" s="191">
        <f>Q395*H395</f>
        <v>3.4125139999999998E-2</v>
      </c>
      <c r="S395" s="191">
        <v>0</v>
      </c>
      <c r="T395" s="192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193" t="s">
        <v>162</v>
      </c>
      <c r="AT395" s="193" t="s">
        <v>157</v>
      </c>
      <c r="AU395" s="193" t="s">
        <v>169</v>
      </c>
      <c r="AY395" s="21" t="s">
        <v>154</v>
      </c>
      <c r="BE395" s="194">
        <f>IF(N395="základní",J395,0)</f>
        <v>0</v>
      </c>
      <c r="BF395" s="194">
        <f>IF(N395="snížená",J395,0)</f>
        <v>0</v>
      </c>
      <c r="BG395" s="194">
        <f>IF(N395="zákl. přenesená",J395,0)</f>
        <v>0</v>
      </c>
      <c r="BH395" s="194">
        <f>IF(N395="sníž. přenesená",J395,0)</f>
        <v>0</v>
      </c>
      <c r="BI395" s="194">
        <f>IF(N395="nulová",J395,0)</f>
        <v>0</v>
      </c>
      <c r="BJ395" s="21" t="s">
        <v>79</v>
      </c>
      <c r="BK395" s="194">
        <f>ROUND(I395*H395,2)</f>
        <v>0</v>
      </c>
      <c r="BL395" s="21" t="s">
        <v>162</v>
      </c>
      <c r="BM395" s="193" t="s">
        <v>474</v>
      </c>
    </row>
    <row r="396" spans="1:65" s="2" customFormat="1" ht="11.25">
      <c r="A396" s="38"/>
      <c r="B396" s="39"/>
      <c r="C396" s="40"/>
      <c r="D396" s="195" t="s">
        <v>164</v>
      </c>
      <c r="E396" s="40"/>
      <c r="F396" s="196" t="s">
        <v>224</v>
      </c>
      <c r="G396" s="40"/>
      <c r="H396" s="40"/>
      <c r="I396" s="197"/>
      <c r="J396" s="40"/>
      <c r="K396" s="40"/>
      <c r="L396" s="43"/>
      <c r="M396" s="198"/>
      <c r="N396" s="199"/>
      <c r="O396" s="68"/>
      <c r="P396" s="68"/>
      <c r="Q396" s="68"/>
      <c r="R396" s="68"/>
      <c r="S396" s="68"/>
      <c r="T396" s="69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21" t="s">
        <v>164</v>
      </c>
      <c r="AU396" s="21" t="s">
        <v>169</v>
      </c>
    </row>
    <row r="397" spans="1:65" s="2" customFormat="1" ht="24.2" customHeight="1">
      <c r="A397" s="38"/>
      <c r="B397" s="39"/>
      <c r="C397" s="182" t="s">
        <v>475</v>
      </c>
      <c r="D397" s="182" t="s">
        <v>157</v>
      </c>
      <c r="E397" s="183" t="s">
        <v>476</v>
      </c>
      <c r="F397" s="184" t="s">
        <v>477</v>
      </c>
      <c r="G397" s="185" t="s">
        <v>160</v>
      </c>
      <c r="H397" s="186">
        <v>104.327</v>
      </c>
      <c r="I397" s="187"/>
      <c r="J397" s="188">
        <f>ROUND(I397*H397,2)</f>
        <v>0</v>
      </c>
      <c r="K397" s="184" t="s">
        <v>161</v>
      </c>
      <c r="L397" s="43"/>
      <c r="M397" s="189" t="s">
        <v>19</v>
      </c>
      <c r="N397" s="190" t="s">
        <v>43</v>
      </c>
      <c r="O397" s="68"/>
      <c r="P397" s="191">
        <f>O397*H397</f>
        <v>0</v>
      </c>
      <c r="Q397" s="191">
        <v>3.8999999999999999E-4</v>
      </c>
      <c r="R397" s="191">
        <f>Q397*H397</f>
        <v>4.068753E-2</v>
      </c>
      <c r="S397" s="191">
        <v>1.0000000000000001E-5</v>
      </c>
      <c r="T397" s="192">
        <f>S397*H397</f>
        <v>1.04327E-3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93" t="s">
        <v>162</v>
      </c>
      <c r="AT397" s="193" t="s">
        <v>157</v>
      </c>
      <c r="AU397" s="193" t="s">
        <v>169</v>
      </c>
      <c r="AY397" s="21" t="s">
        <v>154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21" t="s">
        <v>79</v>
      </c>
      <c r="BK397" s="194">
        <f>ROUND(I397*H397,2)</f>
        <v>0</v>
      </c>
      <c r="BL397" s="21" t="s">
        <v>162</v>
      </c>
      <c r="BM397" s="193" t="s">
        <v>478</v>
      </c>
    </row>
    <row r="398" spans="1:65" s="2" customFormat="1" ht="11.25">
      <c r="A398" s="38"/>
      <c r="B398" s="39"/>
      <c r="C398" s="40"/>
      <c r="D398" s="195" t="s">
        <v>164</v>
      </c>
      <c r="E398" s="40"/>
      <c r="F398" s="196" t="s">
        <v>479</v>
      </c>
      <c r="G398" s="40"/>
      <c r="H398" s="40"/>
      <c r="I398" s="197"/>
      <c r="J398" s="40"/>
      <c r="K398" s="40"/>
      <c r="L398" s="43"/>
      <c r="M398" s="198"/>
      <c r="N398" s="199"/>
      <c r="O398" s="68"/>
      <c r="P398" s="68"/>
      <c r="Q398" s="68"/>
      <c r="R398" s="68"/>
      <c r="S398" s="68"/>
      <c r="T398" s="69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21" t="s">
        <v>164</v>
      </c>
      <c r="AU398" s="21" t="s">
        <v>169</v>
      </c>
    </row>
    <row r="399" spans="1:65" s="15" customFormat="1" ht="11.25">
      <c r="B399" s="233"/>
      <c r="C399" s="234"/>
      <c r="D399" s="202" t="s">
        <v>166</v>
      </c>
      <c r="E399" s="235" t="s">
        <v>19</v>
      </c>
      <c r="F399" s="236" t="s">
        <v>480</v>
      </c>
      <c r="G399" s="234"/>
      <c r="H399" s="235" t="s">
        <v>19</v>
      </c>
      <c r="I399" s="237"/>
      <c r="J399" s="234"/>
      <c r="K399" s="234"/>
      <c r="L399" s="238"/>
      <c r="M399" s="239"/>
      <c r="N399" s="240"/>
      <c r="O399" s="240"/>
      <c r="P399" s="240"/>
      <c r="Q399" s="240"/>
      <c r="R399" s="240"/>
      <c r="S399" s="240"/>
      <c r="T399" s="241"/>
      <c r="AT399" s="242" t="s">
        <v>166</v>
      </c>
      <c r="AU399" s="242" t="s">
        <v>169</v>
      </c>
      <c r="AV399" s="15" t="s">
        <v>79</v>
      </c>
      <c r="AW399" s="15" t="s">
        <v>33</v>
      </c>
      <c r="AX399" s="15" t="s">
        <v>72</v>
      </c>
      <c r="AY399" s="242" t="s">
        <v>154</v>
      </c>
    </row>
    <row r="400" spans="1:65" s="13" customFormat="1" ht="11.25">
      <c r="B400" s="200"/>
      <c r="C400" s="201"/>
      <c r="D400" s="202" t="s">
        <v>166</v>
      </c>
      <c r="E400" s="203" t="s">
        <v>19</v>
      </c>
      <c r="F400" s="204" t="s">
        <v>481</v>
      </c>
      <c r="G400" s="201"/>
      <c r="H400" s="205">
        <v>68.852999999999994</v>
      </c>
      <c r="I400" s="206"/>
      <c r="J400" s="201"/>
      <c r="K400" s="201"/>
      <c r="L400" s="207"/>
      <c r="M400" s="208"/>
      <c r="N400" s="209"/>
      <c r="O400" s="209"/>
      <c r="P400" s="209"/>
      <c r="Q400" s="209"/>
      <c r="R400" s="209"/>
      <c r="S400" s="209"/>
      <c r="T400" s="210"/>
      <c r="AT400" s="211" t="s">
        <v>166</v>
      </c>
      <c r="AU400" s="211" t="s">
        <v>169</v>
      </c>
      <c r="AV400" s="13" t="s">
        <v>81</v>
      </c>
      <c r="AW400" s="13" t="s">
        <v>33</v>
      </c>
      <c r="AX400" s="13" t="s">
        <v>72</v>
      </c>
      <c r="AY400" s="211" t="s">
        <v>154</v>
      </c>
    </row>
    <row r="401" spans="1:65" s="13" customFormat="1" ht="11.25">
      <c r="B401" s="200"/>
      <c r="C401" s="201"/>
      <c r="D401" s="202" t="s">
        <v>166</v>
      </c>
      <c r="E401" s="203" t="s">
        <v>19</v>
      </c>
      <c r="F401" s="204" t="s">
        <v>482</v>
      </c>
      <c r="G401" s="201"/>
      <c r="H401" s="205">
        <v>13.05</v>
      </c>
      <c r="I401" s="206"/>
      <c r="J401" s="201"/>
      <c r="K401" s="201"/>
      <c r="L401" s="207"/>
      <c r="M401" s="208"/>
      <c r="N401" s="209"/>
      <c r="O401" s="209"/>
      <c r="P401" s="209"/>
      <c r="Q401" s="209"/>
      <c r="R401" s="209"/>
      <c r="S401" s="209"/>
      <c r="T401" s="210"/>
      <c r="AT401" s="211" t="s">
        <v>166</v>
      </c>
      <c r="AU401" s="211" t="s">
        <v>169</v>
      </c>
      <c r="AV401" s="13" t="s">
        <v>81</v>
      </c>
      <c r="AW401" s="13" t="s">
        <v>33</v>
      </c>
      <c r="AX401" s="13" t="s">
        <v>72</v>
      </c>
      <c r="AY401" s="211" t="s">
        <v>154</v>
      </c>
    </row>
    <row r="402" spans="1:65" s="14" customFormat="1" ht="11.25">
      <c r="B402" s="212"/>
      <c r="C402" s="213"/>
      <c r="D402" s="202" t="s">
        <v>166</v>
      </c>
      <c r="E402" s="214" t="s">
        <v>19</v>
      </c>
      <c r="F402" s="215" t="s">
        <v>168</v>
      </c>
      <c r="G402" s="213"/>
      <c r="H402" s="216">
        <v>81.903000000000006</v>
      </c>
      <c r="I402" s="217"/>
      <c r="J402" s="213"/>
      <c r="K402" s="213"/>
      <c r="L402" s="218"/>
      <c r="M402" s="219"/>
      <c r="N402" s="220"/>
      <c r="O402" s="220"/>
      <c r="P402" s="220"/>
      <c r="Q402" s="220"/>
      <c r="R402" s="220"/>
      <c r="S402" s="220"/>
      <c r="T402" s="221"/>
      <c r="AT402" s="222" t="s">
        <v>166</v>
      </c>
      <c r="AU402" s="222" t="s">
        <v>169</v>
      </c>
      <c r="AV402" s="14" t="s">
        <v>169</v>
      </c>
      <c r="AW402" s="14" t="s">
        <v>33</v>
      </c>
      <c r="AX402" s="14" t="s">
        <v>72</v>
      </c>
      <c r="AY402" s="222" t="s">
        <v>154</v>
      </c>
    </row>
    <row r="403" spans="1:65" s="15" customFormat="1" ht="11.25">
      <c r="B403" s="233"/>
      <c r="C403" s="234"/>
      <c r="D403" s="202" t="s">
        <v>166</v>
      </c>
      <c r="E403" s="235" t="s">
        <v>19</v>
      </c>
      <c r="F403" s="236" t="s">
        <v>483</v>
      </c>
      <c r="G403" s="234"/>
      <c r="H403" s="235" t="s">
        <v>19</v>
      </c>
      <c r="I403" s="237"/>
      <c r="J403" s="234"/>
      <c r="K403" s="234"/>
      <c r="L403" s="238"/>
      <c r="M403" s="239"/>
      <c r="N403" s="240"/>
      <c r="O403" s="240"/>
      <c r="P403" s="240"/>
      <c r="Q403" s="240"/>
      <c r="R403" s="240"/>
      <c r="S403" s="240"/>
      <c r="T403" s="241"/>
      <c r="AT403" s="242" t="s">
        <v>166</v>
      </c>
      <c r="AU403" s="242" t="s">
        <v>169</v>
      </c>
      <c r="AV403" s="15" t="s">
        <v>79</v>
      </c>
      <c r="AW403" s="15" t="s">
        <v>33</v>
      </c>
      <c r="AX403" s="15" t="s">
        <v>72</v>
      </c>
      <c r="AY403" s="242" t="s">
        <v>154</v>
      </c>
    </row>
    <row r="404" spans="1:65" s="13" customFormat="1" ht="11.25">
      <c r="B404" s="200"/>
      <c r="C404" s="201"/>
      <c r="D404" s="202" t="s">
        <v>166</v>
      </c>
      <c r="E404" s="203" t="s">
        <v>19</v>
      </c>
      <c r="F404" s="204" t="s">
        <v>484</v>
      </c>
      <c r="G404" s="201"/>
      <c r="H404" s="205">
        <v>7.4930000000000003</v>
      </c>
      <c r="I404" s="206"/>
      <c r="J404" s="201"/>
      <c r="K404" s="201"/>
      <c r="L404" s="207"/>
      <c r="M404" s="208"/>
      <c r="N404" s="209"/>
      <c r="O404" s="209"/>
      <c r="P404" s="209"/>
      <c r="Q404" s="209"/>
      <c r="R404" s="209"/>
      <c r="S404" s="209"/>
      <c r="T404" s="210"/>
      <c r="AT404" s="211" t="s">
        <v>166</v>
      </c>
      <c r="AU404" s="211" t="s">
        <v>169</v>
      </c>
      <c r="AV404" s="13" t="s">
        <v>81</v>
      </c>
      <c r="AW404" s="13" t="s">
        <v>33</v>
      </c>
      <c r="AX404" s="13" t="s">
        <v>72</v>
      </c>
      <c r="AY404" s="211" t="s">
        <v>154</v>
      </c>
    </row>
    <row r="405" spans="1:65" s="13" customFormat="1" ht="11.25">
      <c r="B405" s="200"/>
      <c r="C405" s="201"/>
      <c r="D405" s="202" t="s">
        <v>166</v>
      </c>
      <c r="E405" s="203" t="s">
        <v>19</v>
      </c>
      <c r="F405" s="204" t="s">
        <v>485</v>
      </c>
      <c r="G405" s="201"/>
      <c r="H405" s="205">
        <v>14.930999999999999</v>
      </c>
      <c r="I405" s="206"/>
      <c r="J405" s="201"/>
      <c r="K405" s="201"/>
      <c r="L405" s="207"/>
      <c r="M405" s="208"/>
      <c r="N405" s="209"/>
      <c r="O405" s="209"/>
      <c r="P405" s="209"/>
      <c r="Q405" s="209"/>
      <c r="R405" s="209"/>
      <c r="S405" s="209"/>
      <c r="T405" s="210"/>
      <c r="AT405" s="211" t="s">
        <v>166</v>
      </c>
      <c r="AU405" s="211" t="s">
        <v>169</v>
      </c>
      <c r="AV405" s="13" t="s">
        <v>81</v>
      </c>
      <c r="AW405" s="13" t="s">
        <v>33</v>
      </c>
      <c r="AX405" s="13" t="s">
        <v>72</v>
      </c>
      <c r="AY405" s="211" t="s">
        <v>154</v>
      </c>
    </row>
    <row r="406" spans="1:65" s="14" customFormat="1" ht="11.25">
      <c r="B406" s="212"/>
      <c r="C406" s="213"/>
      <c r="D406" s="202" t="s">
        <v>166</v>
      </c>
      <c r="E406" s="214" t="s">
        <v>19</v>
      </c>
      <c r="F406" s="215" t="s">
        <v>168</v>
      </c>
      <c r="G406" s="213"/>
      <c r="H406" s="216">
        <v>22.423999999999999</v>
      </c>
      <c r="I406" s="217"/>
      <c r="J406" s="213"/>
      <c r="K406" s="213"/>
      <c r="L406" s="218"/>
      <c r="M406" s="219"/>
      <c r="N406" s="220"/>
      <c r="O406" s="220"/>
      <c r="P406" s="220"/>
      <c r="Q406" s="220"/>
      <c r="R406" s="220"/>
      <c r="S406" s="220"/>
      <c r="T406" s="221"/>
      <c r="AT406" s="222" t="s">
        <v>166</v>
      </c>
      <c r="AU406" s="222" t="s">
        <v>169</v>
      </c>
      <c r="AV406" s="14" t="s">
        <v>169</v>
      </c>
      <c r="AW406" s="14" t="s">
        <v>33</v>
      </c>
      <c r="AX406" s="14" t="s">
        <v>72</v>
      </c>
      <c r="AY406" s="222" t="s">
        <v>154</v>
      </c>
    </row>
    <row r="407" spans="1:65" s="16" customFormat="1" ht="11.25">
      <c r="B407" s="243"/>
      <c r="C407" s="244"/>
      <c r="D407" s="202" t="s">
        <v>166</v>
      </c>
      <c r="E407" s="245" t="s">
        <v>19</v>
      </c>
      <c r="F407" s="246" t="s">
        <v>278</v>
      </c>
      <c r="G407" s="244"/>
      <c r="H407" s="247">
        <v>104.327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AT407" s="253" t="s">
        <v>166</v>
      </c>
      <c r="AU407" s="253" t="s">
        <v>169</v>
      </c>
      <c r="AV407" s="16" t="s">
        <v>162</v>
      </c>
      <c r="AW407" s="16" t="s">
        <v>33</v>
      </c>
      <c r="AX407" s="16" t="s">
        <v>79</v>
      </c>
      <c r="AY407" s="253" t="s">
        <v>154</v>
      </c>
    </row>
    <row r="408" spans="1:65" s="2" customFormat="1" ht="24.2" customHeight="1">
      <c r="A408" s="38"/>
      <c r="B408" s="39"/>
      <c r="C408" s="182" t="s">
        <v>486</v>
      </c>
      <c r="D408" s="182" t="s">
        <v>157</v>
      </c>
      <c r="E408" s="183" t="s">
        <v>487</v>
      </c>
      <c r="F408" s="184" t="s">
        <v>488</v>
      </c>
      <c r="G408" s="185" t="s">
        <v>240</v>
      </c>
      <c r="H408" s="186">
        <v>67.8</v>
      </c>
      <c r="I408" s="187"/>
      <c r="J408" s="188">
        <f>ROUND(I408*H408,2)</f>
        <v>0</v>
      </c>
      <c r="K408" s="184" t="s">
        <v>161</v>
      </c>
      <c r="L408" s="43"/>
      <c r="M408" s="189" t="s">
        <v>19</v>
      </c>
      <c r="N408" s="190" t="s">
        <v>43</v>
      </c>
      <c r="O408" s="68"/>
      <c r="P408" s="191">
        <f>O408*H408</f>
        <v>0</v>
      </c>
      <c r="Q408" s="191">
        <v>0</v>
      </c>
      <c r="R408" s="191">
        <f>Q408*H408</f>
        <v>0</v>
      </c>
      <c r="S408" s="191">
        <v>0</v>
      </c>
      <c r="T408" s="192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93" t="s">
        <v>162</v>
      </c>
      <c r="AT408" s="193" t="s">
        <v>157</v>
      </c>
      <c r="AU408" s="193" t="s">
        <v>169</v>
      </c>
      <c r="AY408" s="21" t="s">
        <v>154</v>
      </c>
      <c r="BE408" s="194">
        <f>IF(N408="základní",J408,0)</f>
        <v>0</v>
      </c>
      <c r="BF408" s="194">
        <f>IF(N408="snížená",J408,0)</f>
        <v>0</v>
      </c>
      <c r="BG408" s="194">
        <f>IF(N408="zákl. přenesená",J408,0)</f>
        <v>0</v>
      </c>
      <c r="BH408" s="194">
        <f>IF(N408="sníž. přenesená",J408,0)</f>
        <v>0</v>
      </c>
      <c r="BI408" s="194">
        <f>IF(N408="nulová",J408,0)</f>
        <v>0</v>
      </c>
      <c r="BJ408" s="21" t="s">
        <v>79</v>
      </c>
      <c r="BK408" s="194">
        <f>ROUND(I408*H408,2)</f>
        <v>0</v>
      </c>
      <c r="BL408" s="21" t="s">
        <v>162</v>
      </c>
      <c r="BM408" s="193" t="s">
        <v>489</v>
      </c>
    </row>
    <row r="409" spans="1:65" s="2" customFormat="1" ht="11.25">
      <c r="A409" s="38"/>
      <c r="B409" s="39"/>
      <c r="C409" s="40"/>
      <c r="D409" s="195" t="s">
        <v>164</v>
      </c>
      <c r="E409" s="40"/>
      <c r="F409" s="196" t="s">
        <v>490</v>
      </c>
      <c r="G409" s="40"/>
      <c r="H409" s="40"/>
      <c r="I409" s="197"/>
      <c r="J409" s="40"/>
      <c r="K409" s="40"/>
      <c r="L409" s="43"/>
      <c r="M409" s="198"/>
      <c r="N409" s="199"/>
      <c r="O409" s="68"/>
      <c r="P409" s="68"/>
      <c r="Q409" s="68"/>
      <c r="R409" s="68"/>
      <c r="S409" s="68"/>
      <c r="T409" s="69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21" t="s">
        <v>164</v>
      </c>
      <c r="AU409" s="21" t="s">
        <v>169</v>
      </c>
    </row>
    <row r="410" spans="1:65" s="13" customFormat="1" ht="11.25">
      <c r="B410" s="200"/>
      <c r="C410" s="201"/>
      <c r="D410" s="202" t="s">
        <v>166</v>
      </c>
      <c r="E410" s="203" t="s">
        <v>19</v>
      </c>
      <c r="F410" s="204" t="s">
        <v>491</v>
      </c>
      <c r="G410" s="201"/>
      <c r="H410" s="205">
        <v>67.8</v>
      </c>
      <c r="I410" s="206"/>
      <c r="J410" s="201"/>
      <c r="K410" s="201"/>
      <c r="L410" s="207"/>
      <c r="M410" s="208"/>
      <c r="N410" s="209"/>
      <c r="O410" s="209"/>
      <c r="P410" s="209"/>
      <c r="Q410" s="209"/>
      <c r="R410" s="209"/>
      <c r="S410" s="209"/>
      <c r="T410" s="210"/>
      <c r="AT410" s="211" t="s">
        <v>166</v>
      </c>
      <c r="AU410" s="211" t="s">
        <v>169</v>
      </c>
      <c r="AV410" s="13" t="s">
        <v>81</v>
      </c>
      <c r="AW410" s="13" t="s">
        <v>33</v>
      </c>
      <c r="AX410" s="13" t="s">
        <v>72</v>
      </c>
      <c r="AY410" s="211" t="s">
        <v>154</v>
      </c>
    </row>
    <row r="411" spans="1:65" s="14" customFormat="1" ht="11.25">
      <c r="B411" s="212"/>
      <c r="C411" s="213"/>
      <c r="D411" s="202" t="s">
        <v>166</v>
      </c>
      <c r="E411" s="214" t="s">
        <v>19</v>
      </c>
      <c r="F411" s="215" t="s">
        <v>168</v>
      </c>
      <c r="G411" s="213"/>
      <c r="H411" s="216">
        <v>67.8</v>
      </c>
      <c r="I411" s="217"/>
      <c r="J411" s="213"/>
      <c r="K411" s="213"/>
      <c r="L411" s="218"/>
      <c r="M411" s="219"/>
      <c r="N411" s="220"/>
      <c r="O411" s="220"/>
      <c r="P411" s="220"/>
      <c r="Q411" s="220"/>
      <c r="R411" s="220"/>
      <c r="S411" s="220"/>
      <c r="T411" s="221"/>
      <c r="AT411" s="222" t="s">
        <v>166</v>
      </c>
      <c r="AU411" s="222" t="s">
        <v>169</v>
      </c>
      <c r="AV411" s="14" t="s">
        <v>169</v>
      </c>
      <c r="AW411" s="14" t="s">
        <v>33</v>
      </c>
      <c r="AX411" s="14" t="s">
        <v>79</v>
      </c>
      <c r="AY411" s="222" t="s">
        <v>154</v>
      </c>
    </row>
    <row r="412" spans="1:65" s="12" customFormat="1" ht="20.85" customHeight="1">
      <c r="B412" s="166"/>
      <c r="C412" s="167"/>
      <c r="D412" s="168" t="s">
        <v>71</v>
      </c>
      <c r="E412" s="180" t="s">
        <v>492</v>
      </c>
      <c r="F412" s="180" t="s">
        <v>493</v>
      </c>
      <c r="G412" s="167"/>
      <c r="H412" s="167"/>
      <c r="I412" s="170"/>
      <c r="J412" s="181">
        <f>BK412</f>
        <v>0</v>
      </c>
      <c r="K412" s="167"/>
      <c r="L412" s="172"/>
      <c r="M412" s="173"/>
      <c r="N412" s="174"/>
      <c r="O412" s="174"/>
      <c r="P412" s="175">
        <f>SUM(P413:P436)</f>
        <v>0</v>
      </c>
      <c r="Q412" s="174"/>
      <c r="R412" s="175">
        <f>SUM(R413:R436)</f>
        <v>3.4864603299999999</v>
      </c>
      <c r="S412" s="174"/>
      <c r="T412" s="176">
        <f>SUM(T413:T436)</f>
        <v>0</v>
      </c>
      <c r="AR412" s="177" t="s">
        <v>79</v>
      </c>
      <c r="AT412" s="178" t="s">
        <v>71</v>
      </c>
      <c r="AU412" s="178" t="s">
        <v>81</v>
      </c>
      <c r="AY412" s="177" t="s">
        <v>154</v>
      </c>
      <c r="BK412" s="179">
        <f>SUM(BK413:BK436)</f>
        <v>0</v>
      </c>
    </row>
    <row r="413" spans="1:65" s="2" customFormat="1" ht="24.2" customHeight="1">
      <c r="A413" s="38"/>
      <c r="B413" s="39"/>
      <c r="C413" s="182" t="s">
        <v>494</v>
      </c>
      <c r="D413" s="182" t="s">
        <v>157</v>
      </c>
      <c r="E413" s="183" t="s">
        <v>495</v>
      </c>
      <c r="F413" s="184" t="s">
        <v>496</v>
      </c>
      <c r="G413" s="185" t="s">
        <v>497</v>
      </c>
      <c r="H413" s="186">
        <v>0.20799999999999999</v>
      </c>
      <c r="I413" s="187"/>
      <c r="J413" s="188">
        <f>ROUND(I413*H413,2)</f>
        <v>0</v>
      </c>
      <c r="K413" s="184" t="s">
        <v>161</v>
      </c>
      <c r="L413" s="43"/>
      <c r="M413" s="189" t="s">
        <v>19</v>
      </c>
      <c r="N413" s="190" t="s">
        <v>43</v>
      </c>
      <c r="O413" s="68"/>
      <c r="P413" s="191">
        <f>O413*H413</f>
        <v>0</v>
      </c>
      <c r="Q413" s="191">
        <v>2.3010199999999998</v>
      </c>
      <c r="R413" s="191">
        <f>Q413*H413</f>
        <v>0.47861215999999995</v>
      </c>
      <c r="S413" s="191">
        <v>0</v>
      </c>
      <c r="T413" s="192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93" t="s">
        <v>162</v>
      </c>
      <c r="AT413" s="193" t="s">
        <v>157</v>
      </c>
      <c r="AU413" s="193" t="s">
        <v>169</v>
      </c>
      <c r="AY413" s="21" t="s">
        <v>154</v>
      </c>
      <c r="BE413" s="194">
        <f>IF(N413="základní",J413,0)</f>
        <v>0</v>
      </c>
      <c r="BF413" s="194">
        <f>IF(N413="snížená",J413,0)</f>
        <v>0</v>
      </c>
      <c r="BG413" s="194">
        <f>IF(N413="zákl. přenesená",J413,0)</f>
        <v>0</v>
      </c>
      <c r="BH413" s="194">
        <f>IF(N413="sníž. přenesená",J413,0)</f>
        <v>0</v>
      </c>
      <c r="BI413" s="194">
        <f>IF(N413="nulová",J413,0)</f>
        <v>0</v>
      </c>
      <c r="BJ413" s="21" t="s">
        <v>79</v>
      </c>
      <c r="BK413" s="194">
        <f>ROUND(I413*H413,2)</f>
        <v>0</v>
      </c>
      <c r="BL413" s="21" t="s">
        <v>162</v>
      </c>
      <c r="BM413" s="193" t="s">
        <v>498</v>
      </c>
    </row>
    <row r="414" spans="1:65" s="2" customFormat="1" ht="11.25">
      <c r="A414" s="38"/>
      <c r="B414" s="39"/>
      <c r="C414" s="40"/>
      <c r="D414" s="195" t="s">
        <v>164</v>
      </c>
      <c r="E414" s="40"/>
      <c r="F414" s="196" t="s">
        <v>499</v>
      </c>
      <c r="G414" s="40"/>
      <c r="H414" s="40"/>
      <c r="I414" s="197"/>
      <c r="J414" s="40"/>
      <c r="K414" s="40"/>
      <c r="L414" s="43"/>
      <c r="M414" s="198"/>
      <c r="N414" s="199"/>
      <c r="O414" s="68"/>
      <c r="P414" s="68"/>
      <c r="Q414" s="68"/>
      <c r="R414" s="68"/>
      <c r="S414" s="68"/>
      <c r="T414" s="69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21" t="s">
        <v>164</v>
      </c>
      <c r="AU414" s="21" t="s">
        <v>169</v>
      </c>
    </row>
    <row r="415" spans="1:65" s="15" customFormat="1" ht="11.25">
      <c r="B415" s="233"/>
      <c r="C415" s="234"/>
      <c r="D415" s="202" t="s">
        <v>166</v>
      </c>
      <c r="E415" s="235" t="s">
        <v>19</v>
      </c>
      <c r="F415" s="236" t="s">
        <v>500</v>
      </c>
      <c r="G415" s="234"/>
      <c r="H415" s="235" t="s">
        <v>19</v>
      </c>
      <c r="I415" s="237"/>
      <c r="J415" s="234"/>
      <c r="K415" s="234"/>
      <c r="L415" s="238"/>
      <c r="M415" s="239"/>
      <c r="N415" s="240"/>
      <c r="O415" s="240"/>
      <c r="P415" s="240"/>
      <c r="Q415" s="240"/>
      <c r="R415" s="240"/>
      <c r="S415" s="240"/>
      <c r="T415" s="241"/>
      <c r="AT415" s="242" t="s">
        <v>166</v>
      </c>
      <c r="AU415" s="242" t="s">
        <v>169</v>
      </c>
      <c r="AV415" s="15" t="s">
        <v>79</v>
      </c>
      <c r="AW415" s="15" t="s">
        <v>33</v>
      </c>
      <c r="AX415" s="15" t="s">
        <v>72</v>
      </c>
      <c r="AY415" s="242" t="s">
        <v>154</v>
      </c>
    </row>
    <row r="416" spans="1:65" s="13" customFormat="1" ht="11.25">
      <c r="B416" s="200"/>
      <c r="C416" s="201"/>
      <c r="D416" s="202" t="s">
        <v>166</v>
      </c>
      <c r="E416" s="203" t="s">
        <v>19</v>
      </c>
      <c r="F416" s="204" t="s">
        <v>501</v>
      </c>
      <c r="G416" s="201"/>
      <c r="H416" s="205">
        <v>0.158</v>
      </c>
      <c r="I416" s="206"/>
      <c r="J416" s="201"/>
      <c r="K416" s="201"/>
      <c r="L416" s="207"/>
      <c r="M416" s="208"/>
      <c r="N416" s="209"/>
      <c r="O416" s="209"/>
      <c r="P416" s="209"/>
      <c r="Q416" s="209"/>
      <c r="R416" s="209"/>
      <c r="S416" s="209"/>
      <c r="T416" s="210"/>
      <c r="AT416" s="211" t="s">
        <v>166</v>
      </c>
      <c r="AU416" s="211" t="s">
        <v>169</v>
      </c>
      <c r="AV416" s="13" t="s">
        <v>81</v>
      </c>
      <c r="AW416" s="13" t="s">
        <v>33</v>
      </c>
      <c r="AX416" s="13" t="s">
        <v>72</v>
      </c>
      <c r="AY416" s="211" t="s">
        <v>154</v>
      </c>
    </row>
    <row r="417" spans="1:65" s="13" customFormat="1" ht="11.25">
      <c r="B417" s="200"/>
      <c r="C417" s="201"/>
      <c r="D417" s="202" t="s">
        <v>166</v>
      </c>
      <c r="E417" s="203" t="s">
        <v>19</v>
      </c>
      <c r="F417" s="204" t="s">
        <v>502</v>
      </c>
      <c r="G417" s="201"/>
      <c r="H417" s="205">
        <v>0.05</v>
      </c>
      <c r="I417" s="206"/>
      <c r="J417" s="201"/>
      <c r="K417" s="201"/>
      <c r="L417" s="207"/>
      <c r="M417" s="208"/>
      <c r="N417" s="209"/>
      <c r="O417" s="209"/>
      <c r="P417" s="209"/>
      <c r="Q417" s="209"/>
      <c r="R417" s="209"/>
      <c r="S417" s="209"/>
      <c r="T417" s="210"/>
      <c r="AT417" s="211" t="s">
        <v>166</v>
      </c>
      <c r="AU417" s="211" t="s">
        <v>169</v>
      </c>
      <c r="AV417" s="13" t="s">
        <v>81</v>
      </c>
      <c r="AW417" s="13" t="s">
        <v>33</v>
      </c>
      <c r="AX417" s="13" t="s">
        <v>72</v>
      </c>
      <c r="AY417" s="211" t="s">
        <v>154</v>
      </c>
    </row>
    <row r="418" spans="1:65" s="14" customFormat="1" ht="11.25">
      <c r="B418" s="212"/>
      <c r="C418" s="213"/>
      <c r="D418" s="202" t="s">
        <v>166</v>
      </c>
      <c r="E418" s="214" t="s">
        <v>19</v>
      </c>
      <c r="F418" s="215" t="s">
        <v>168</v>
      </c>
      <c r="G418" s="213"/>
      <c r="H418" s="216">
        <v>0.20799999999999999</v>
      </c>
      <c r="I418" s="217"/>
      <c r="J418" s="213"/>
      <c r="K418" s="213"/>
      <c r="L418" s="218"/>
      <c r="M418" s="219"/>
      <c r="N418" s="220"/>
      <c r="O418" s="220"/>
      <c r="P418" s="220"/>
      <c r="Q418" s="220"/>
      <c r="R418" s="220"/>
      <c r="S418" s="220"/>
      <c r="T418" s="221"/>
      <c r="AT418" s="222" t="s">
        <v>166</v>
      </c>
      <c r="AU418" s="222" t="s">
        <v>169</v>
      </c>
      <c r="AV418" s="14" t="s">
        <v>169</v>
      </c>
      <c r="AW418" s="14" t="s">
        <v>33</v>
      </c>
      <c r="AX418" s="14" t="s">
        <v>79</v>
      </c>
      <c r="AY418" s="222" t="s">
        <v>154</v>
      </c>
    </row>
    <row r="419" spans="1:65" s="2" customFormat="1" ht="24.2" customHeight="1">
      <c r="A419" s="38"/>
      <c r="B419" s="39"/>
      <c r="C419" s="182" t="s">
        <v>503</v>
      </c>
      <c r="D419" s="182" t="s">
        <v>157</v>
      </c>
      <c r="E419" s="183" t="s">
        <v>504</v>
      </c>
      <c r="F419" s="184" t="s">
        <v>505</v>
      </c>
      <c r="G419" s="185" t="s">
        <v>497</v>
      </c>
      <c r="H419" s="186">
        <v>0.316</v>
      </c>
      <c r="I419" s="187"/>
      <c r="J419" s="188">
        <f>ROUND(I419*H419,2)</f>
        <v>0</v>
      </c>
      <c r="K419" s="184" t="s">
        <v>161</v>
      </c>
      <c r="L419" s="43"/>
      <c r="M419" s="189" t="s">
        <v>19</v>
      </c>
      <c r="N419" s="190" t="s">
        <v>43</v>
      </c>
      <c r="O419" s="68"/>
      <c r="P419" s="191">
        <f>O419*H419</f>
        <v>0</v>
      </c>
      <c r="Q419" s="191">
        <v>0</v>
      </c>
      <c r="R419" s="191">
        <f>Q419*H419</f>
        <v>0</v>
      </c>
      <c r="S419" s="191">
        <v>0</v>
      </c>
      <c r="T419" s="192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93" t="s">
        <v>162</v>
      </c>
      <c r="AT419" s="193" t="s">
        <v>157</v>
      </c>
      <c r="AU419" s="193" t="s">
        <v>169</v>
      </c>
      <c r="AY419" s="21" t="s">
        <v>154</v>
      </c>
      <c r="BE419" s="194">
        <f>IF(N419="základní",J419,0)</f>
        <v>0</v>
      </c>
      <c r="BF419" s="194">
        <f>IF(N419="snížená",J419,0)</f>
        <v>0</v>
      </c>
      <c r="BG419" s="194">
        <f>IF(N419="zákl. přenesená",J419,0)</f>
        <v>0</v>
      </c>
      <c r="BH419" s="194">
        <f>IF(N419="sníž. přenesená",J419,0)</f>
        <v>0</v>
      </c>
      <c r="BI419" s="194">
        <f>IF(N419="nulová",J419,0)</f>
        <v>0</v>
      </c>
      <c r="BJ419" s="21" t="s">
        <v>79</v>
      </c>
      <c r="BK419" s="194">
        <f>ROUND(I419*H419,2)</f>
        <v>0</v>
      </c>
      <c r="BL419" s="21" t="s">
        <v>162</v>
      </c>
      <c r="BM419" s="193" t="s">
        <v>506</v>
      </c>
    </row>
    <row r="420" spans="1:65" s="2" customFormat="1" ht="11.25">
      <c r="A420" s="38"/>
      <c r="B420" s="39"/>
      <c r="C420" s="40"/>
      <c r="D420" s="195" t="s">
        <v>164</v>
      </c>
      <c r="E420" s="40"/>
      <c r="F420" s="196" t="s">
        <v>507</v>
      </c>
      <c r="G420" s="40"/>
      <c r="H420" s="40"/>
      <c r="I420" s="197"/>
      <c r="J420" s="40"/>
      <c r="K420" s="40"/>
      <c r="L420" s="43"/>
      <c r="M420" s="198"/>
      <c r="N420" s="199"/>
      <c r="O420" s="68"/>
      <c r="P420" s="68"/>
      <c r="Q420" s="68"/>
      <c r="R420" s="68"/>
      <c r="S420" s="68"/>
      <c r="T420" s="69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21" t="s">
        <v>164</v>
      </c>
      <c r="AU420" s="21" t="s">
        <v>169</v>
      </c>
    </row>
    <row r="421" spans="1:65" s="13" customFormat="1" ht="11.25">
      <c r="B421" s="200"/>
      <c r="C421" s="201"/>
      <c r="D421" s="202" t="s">
        <v>166</v>
      </c>
      <c r="E421" s="203" t="s">
        <v>19</v>
      </c>
      <c r="F421" s="204" t="s">
        <v>508</v>
      </c>
      <c r="G421" s="201"/>
      <c r="H421" s="205">
        <v>0.316</v>
      </c>
      <c r="I421" s="206"/>
      <c r="J421" s="201"/>
      <c r="K421" s="201"/>
      <c r="L421" s="207"/>
      <c r="M421" s="208"/>
      <c r="N421" s="209"/>
      <c r="O421" s="209"/>
      <c r="P421" s="209"/>
      <c r="Q421" s="209"/>
      <c r="R421" s="209"/>
      <c r="S421" s="209"/>
      <c r="T421" s="210"/>
      <c r="AT421" s="211" t="s">
        <v>166</v>
      </c>
      <c r="AU421" s="211" t="s">
        <v>169</v>
      </c>
      <c r="AV421" s="13" t="s">
        <v>81</v>
      </c>
      <c r="AW421" s="13" t="s">
        <v>33</v>
      </c>
      <c r="AX421" s="13" t="s">
        <v>72</v>
      </c>
      <c r="AY421" s="211" t="s">
        <v>154</v>
      </c>
    </row>
    <row r="422" spans="1:65" s="14" customFormat="1" ht="11.25">
      <c r="B422" s="212"/>
      <c r="C422" s="213"/>
      <c r="D422" s="202" t="s">
        <v>166</v>
      </c>
      <c r="E422" s="214" t="s">
        <v>19</v>
      </c>
      <c r="F422" s="215" t="s">
        <v>168</v>
      </c>
      <c r="G422" s="213"/>
      <c r="H422" s="216">
        <v>0.316</v>
      </c>
      <c r="I422" s="217"/>
      <c r="J422" s="213"/>
      <c r="K422" s="213"/>
      <c r="L422" s="218"/>
      <c r="M422" s="219"/>
      <c r="N422" s="220"/>
      <c r="O422" s="220"/>
      <c r="P422" s="220"/>
      <c r="Q422" s="220"/>
      <c r="R422" s="220"/>
      <c r="S422" s="220"/>
      <c r="T422" s="221"/>
      <c r="AT422" s="222" t="s">
        <v>166</v>
      </c>
      <c r="AU422" s="222" t="s">
        <v>169</v>
      </c>
      <c r="AV422" s="14" t="s">
        <v>169</v>
      </c>
      <c r="AW422" s="14" t="s">
        <v>33</v>
      </c>
      <c r="AX422" s="14" t="s">
        <v>79</v>
      </c>
      <c r="AY422" s="222" t="s">
        <v>154</v>
      </c>
    </row>
    <row r="423" spans="1:65" s="2" customFormat="1" ht="16.5" customHeight="1">
      <c r="A423" s="38"/>
      <c r="B423" s="39"/>
      <c r="C423" s="182" t="s">
        <v>509</v>
      </c>
      <c r="D423" s="182" t="s">
        <v>157</v>
      </c>
      <c r="E423" s="183" t="s">
        <v>510</v>
      </c>
      <c r="F423" s="184" t="s">
        <v>511</v>
      </c>
      <c r="G423" s="185" t="s">
        <v>512</v>
      </c>
      <c r="H423" s="186">
        <v>3.3000000000000002E-2</v>
      </c>
      <c r="I423" s="187"/>
      <c r="J423" s="188">
        <f>ROUND(I423*H423,2)</f>
        <v>0</v>
      </c>
      <c r="K423" s="184" t="s">
        <v>161</v>
      </c>
      <c r="L423" s="43"/>
      <c r="M423" s="189" t="s">
        <v>19</v>
      </c>
      <c r="N423" s="190" t="s">
        <v>43</v>
      </c>
      <c r="O423" s="68"/>
      <c r="P423" s="191">
        <f>O423*H423</f>
        <v>0</v>
      </c>
      <c r="Q423" s="191">
        <v>1.06277</v>
      </c>
      <c r="R423" s="191">
        <f>Q423*H423</f>
        <v>3.5071410000000004E-2</v>
      </c>
      <c r="S423" s="191">
        <v>0</v>
      </c>
      <c r="T423" s="19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93" t="s">
        <v>162</v>
      </c>
      <c r="AT423" s="193" t="s">
        <v>157</v>
      </c>
      <c r="AU423" s="193" t="s">
        <v>169</v>
      </c>
      <c r="AY423" s="21" t="s">
        <v>154</v>
      </c>
      <c r="BE423" s="194">
        <f>IF(N423="základní",J423,0)</f>
        <v>0</v>
      </c>
      <c r="BF423" s="194">
        <f>IF(N423="snížená",J423,0)</f>
        <v>0</v>
      </c>
      <c r="BG423" s="194">
        <f>IF(N423="zákl. přenesená",J423,0)</f>
        <v>0</v>
      </c>
      <c r="BH423" s="194">
        <f>IF(N423="sníž. přenesená",J423,0)</f>
        <v>0</v>
      </c>
      <c r="BI423" s="194">
        <f>IF(N423="nulová",J423,0)</f>
        <v>0</v>
      </c>
      <c r="BJ423" s="21" t="s">
        <v>79</v>
      </c>
      <c r="BK423" s="194">
        <f>ROUND(I423*H423,2)</f>
        <v>0</v>
      </c>
      <c r="BL423" s="21" t="s">
        <v>162</v>
      </c>
      <c r="BM423" s="193" t="s">
        <v>513</v>
      </c>
    </row>
    <row r="424" spans="1:65" s="2" customFormat="1" ht="11.25">
      <c r="A424" s="38"/>
      <c r="B424" s="39"/>
      <c r="C424" s="40"/>
      <c r="D424" s="195" t="s">
        <v>164</v>
      </c>
      <c r="E424" s="40"/>
      <c r="F424" s="196" t="s">
        <v>514</v>
      </c>
      <c r="G424" s="40"/>
      <c r="H424" s="40"/>
      <c r="I424" s="197"/>
      <c r="J424" s="40"/>
      <c r="K424" s="40"/>
      <c r="L424" s="43"/>
      <c r="M424" s="198"/>
      <c r="N424" s="199"/>
      <c r="O424" s="68"/>
      <c r="P424" s="68"/>
      <c r="Q424" s="68"/>
      <c r="R424" s="68"/>
      <c r="S424" s="68"/>
      <c r="T424" s="69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21" t="s">
        <v>164</v>
      </c>
      <c r="AU424" s="21" t="s">
        <v>169</v>
      </c>
    </row>
    <row r="425" spans="1:65" s="13" customFormat="1" ht="11.25">
      <c r="B425" s="200"/>
      <c r="C425" s="201"/>
      <c r="D425" s="202" t="s">
        <v>166</v>
      </c>
      <c r="E425" s="203" t="s">
        <v>19</v>
      </c>
      <c r="F425" s="204" t="s">
        <v>515</v>
      </c>
      <c r="G425" s="201"/>
      <c r="H425" s="205">
        <v>3.3000000000000002E-2</v>
      </c>
      <c r="I425" s="206"/>
      <c r="J425" s="201"/>
      <c r="K425" s="201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166</v>
      </c>
      <c r="AU425" s="211" t="s">
        <v>169</v>
      </c>
      <c r="AV425" s="13" t="s">
        <v>81</v>
      </c>
      <c r="AW425" s="13" t="s">
        <v>33</v>
      </c>
      <c r="AX425" s="13" t="s">
        <v>72</v>
      </c>
      <c r="AY425" s="211" t="s">
        <v>154</v>
      </c>
    </row>
    <row r="426" spans="1:65" s="14" customFormat="1" ht="11.25">
      <c r="B426" s="212"/>
      <c r="C426" s="213"/>
      <c r="D426" s="202" t="s">
        <v>166</v>
      </c>
      <c r="E426" s="214" t="s">
        <v>19</v>
      </c>
      <c r="F426" s="215" t="s">
        <v>168</v>
      </c>
      <c r="G426" s="213"/>
      <c r="H426" s="216">
        <v>3.3000000000000002E-2</v>
      </c>
      <c r="I426" s="217"/>
      <c r="J426" s="213"/>
      <c r="K426" s="213"/>
      <c r="L426" s="218"/>
      <c r="M426" s="219"/>
      <c r="N426" s="220"/>
      <c r="O426" s="220"/>
      <c r="P426" s="220"/>
      <c r="Q426" s="220"/>
      <c r="R426" s="220"/>
      <c r="S426" s="220"/>
      <c r="T426" s="221"/>
      <c r="AT426" s="222" t="s">
        <v>166</v>
      </c>
      <c r="AU426" s="222" t="s">
        <v>169</v>
      </c>
      <c r="AV426" s="14" t="s">
        <v>169</v>
      </c>
      <c r="AW426" s="14" t="s">
        <v>33</v>
      </c>
      <c r="AX426" s="14" t="s">
        <v>79</v>
      </c>
      <c r="AY426" s="222" t="s">
        <v>154</v>
      </c>
    </row>
    <row r="427" spans="1:65" s="2" customFormat="1" ht="21.75" customHeight="1">
      <c r="A427" s="38"/>
      <c r="B427" s="39"/>
      <c r="C427" s="182" t="s">
        <v>516</v>
      </c>
      <c r="D427" s="182" t="s">
        <v>157</v>
      </c>
      <c r="E427" s="183" t="s">
        <v>517</v>
      </c>
      <c r="F427" s="184" t="s">
        <v>518</v>
      </c>
      <c r="G427" s="185" t="s">
        <v>160</v>
      </c>
      <c r="H427" s="186">
        <v>39.328000000000003</v>
      </c>
      <c r="I427" s="187"/>
      <c r="J427" s="188">
        <f>ROUND(I427*H427,2)</f>
        <v>0</v>
      </c>
      <c r="K427" s="184" t="s">
        <v>161</v>
      </c>
      <c r="L427" s="43"/>
      <c r="M427" s="189" t="s">
        <v>19</v>
      </c>
      <c r="N427" s="190" t="s">
        <v>43</v>
      </c>
      <c r="O427" s="68"/>
      <c r="P427" s="191">
        <f>O427*H427</f>
        <v>0</v>
      </c>
      <c r="Q427" s="191">
        <v>2.2000000000000001E-4</v>
      </c>
      <c r="R427" s="191">
        <f>Q427*H427</f>
        <v>8.6521600000000008E-3</v>
      </c>
      <c r="S427" s="191">
        <v>0</v>
      </c>
      <c r="T427" s="192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193" t="s">
        <v>162</v>
      </c>
      <c r="AT427" s="193" t="s">
        <v>157</v>
      </c>
      <c r="AU427" s="193" t="s">
        <v>169</v>
      </c>
      <c r="AY427" s="21" t="s">
        <v>154</v>
      </c>
      <c r="BE427" s="194">
        <f>IF(N427="základní",J427,0)</f>
        <v>0</v>
      </c>
      <c r="BF427" s="194">
        <f>IF(N427="snížená",J427,0)</f>
        <v>0</v>
      </c>
      <c r="BG427" s="194">
        <f>IF(N427="zákl. přenesená",J427,0)</f>
        <v>0</v>
      </c>
      <c r="BH427" s="194">
        <f>IF(N427="sníž. přenesená",J427,0)</f>
        <v>0</v>
      </c>
      <c r="BI427" s="194">
        <f>IF(N427="nulová",J427,0)</f>
        <v>0</v>
      </c>
      <c r="BJ427" s="21" t="s">
        <v>79</v>
      </c>
      <c r="BK427" s="194">
        <f>ROUND(I427*H427,2)</f>
        <v>0</v>
      </c>
      <c r="BL427" s="21" t="s">
        <v>162</v>
      </c>
      <c r="BM427" s="193" t="s">
        <v>519</v>
      </c>
    </row>
    <row r="428" spans="1:65" s="2" customFormat="1" ht="11.25">
      <c r="A428" s="38"/>
      <c r="B428" s="39"/>
      <c r="C428" s="40"/>
      <c r="D428" s="195" t="s">
        <v>164</v>
      </c>
      <c r="E428" s="40"/>
      <c r="F428" s="196" t="s">
        <v>520</v>
      </c>
      <c r="G428" s="40"/>
      <c r="H428" s="40"/>
      <c r="I428" s="197"/>
      <c r="J428" s="40"/>
      <c r="K428" s="40"/>
      <c r="L428" s="43"/>
      <c r="M428" s="198"/>
      <c r="N428" s="199"/>
      <c r="O428" s="68"/>
      <c r="P428" s="68"/>
      <c r="Q428" s="68"/>
      <c r="R428" s="68"/>
      <c r="S428" s="68"/>
      <c r="T428" s="69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21" t="s">
        <v>164</v>
      </c>
      <c r="AU428" s="21" t="s">
        <v>169</v>
      </c>
    </row>
    <row r="429" spans="1:65" s="13" customFormat="1" ht="11.25">
      <c r="B429" s="200"/>
      <c r="C429" s="201"/>
      <c r="D429" s="202" t="s">
        <v>166</v>
      </c>
      <c r="E429" s="203" t="s">
        <v>19</v>
      </c>
      <c r="F429" s="204" t="s">
        <v>521</v>
      </c>
      <c r="G429" s="201"/>
      <c r="H429" s="205">
        <v>39.328000000000003</v>
      </c>
      <c r="I429" s="206"/>
      <c r="J429" s="201"/>
      <c r="K429" s="201"/>
      <c r="L429" s="207"/>
      <c r="M429" s="208"/>
      <c r="N429" s="209"/>
      <c r="O429" s="209"/>
      <c r="P429" s="209"/>
      <c r="Q429" s="209"/>
      <c r="R429" s="209"/>
      <c r="S429" s="209"/>
      <c r="T429" s="210"/>
      <c r="AT429" s="211" t="s">
        <v>166</v>
      </c>
      <c r="AU429" s="211" t="s">
        <v>169</v>
      </c>
      <c r="AV429" s="13" t="s">
        <v>81</v>
      </c>
      <c r="AW429" s="13" t="s">
        <v>33</v>
      </c>
      <c r="AX429" s="13" t="s">
        <v>72</v>
      </c>
      <c r="AY429" s="211" t="s">
        <v>154</v>
      </c>
    </row>
    <row r="430" spans="1:65" s="14" customFormat="1" ht="11.25">
      <c r="B430" s="212"/>
      <c r="C430" s="213"/>
      <c r="D430" s="202" t="s">
        <v>166</v>
      </c>
      <c r="E430" s="214" t="s">
        <v>19</v>
      </c>
      <c r="F430" s="215" t="s">
        <v>168</v>
      </c>
      <c r="G430" s="213"/>
      <c r="H430" s="216">
        <v>39.328000000000003</v>
      </c>
      <c r="I430" s="217"/>
      <c r="J430" s="213"/>
      <c r="K430" s="213"/>
      <c r="L430" s="218"/>
      <c r="M430" s="219"/>
      <c r="N430" s="220"/>
      <c r="O430" s="220"/>
      <c r="P430" s="220"/>
      <c r="Q430" s="220"/>
      <c r="R430" s="220"/>
      <c r="S430" s="220"/>
      <c r="T430" s="221"/>
      <c r="AT430" s="222" t="s">
        <v>166</v>
      </c>
      <c r="AU430" s="222" t="s">
        <v>169</v>
      </c>
      <c r="AV430" s="14" t="s">
        <v>169</v>
      </c>
      <c r="AW430" s="14" t="s">
        <v>33</v>
      </c>
      <c r="AX430" s="14" t="s">
        <v>79</v>
      </c>
      <c r="AY430" s="222" t="s">
        <v>154</v>
      </c>
    </row>
    <row r="431" spans="1:65" s="2" customFormat="1" ht="21.75" customHeight="1">
      <c r="A431" s="38"/>
      <c r="B431" s="39"/>
      <c r="C431" s="182" t="s">
        <v>522</v>
      </c>
      <c r="D431" s="182" t="s">
        <v>157</v>
      </c>
      <c r="E431" s="183" t="s">
        <v>523</v>
      </c>
      <c r="F431" s="184" t="s">
        <v>524</v>
      </c>
      <c r="G431" s="185" t="s">
        <v>497</v>
      </c>
      <c r="H431" s="186">
        <v>1.18</v>
      </c>
      <c r="I431" s="187"/>
      <c r="J431" s="188">
        <f>ROUND(I431*H431,2)</f>
        <v>0</v>
      </c>
      <c r="K431" s="184" t="s">
        <v>161</v>
      </c>
      <c r="L431" s="43"/>
      <c r="M431" s="189" t="s">
        <v>19</v>
      </c>
      <c r="N431" s="190" t="s">
        <v>43</v>
      </c>
      <c r="O431" s="68"/>
      <c r="P431" s="191">
        <f>O431*H431</f>
        <v>0</v>
      </c>
      <c r="Q431" s="191">
        <v>2.5018699999999998</v>
      </c>
      <c r="R431" s="191">
        <f>Q431*H431</f>
        <v>2.9522065999999998</v>
      </c>
      <c r="S431" s="191">
        <v>0</v>
      </c>
      <c r="T431" s="192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93" t="s">
        <v>162</v>
      </c>
      <c r="AT431" s="193" t="s">
        <v>157</v>
      </c>
      <c r="AU431" s="193" t="s">
        <v>169</v>
      </c>
      <c r="AY431" s="21" t="s">
        <v>154</v>
      </c>
      <c r="BE431" s="194">
        <f>IF(N431="základní",J431,0)</f>
        <v>0</v>
      </c>
      <c r="BF431" s="194">
        <f>IF(N431="snížená",J431,0)</f>
        <v>0</v>
      </c>
      <c r="BG431" s="194">
        <f>IF(N431="zákl. přenesená",J431,0)</f>
        <v>0</v>
      </c>
      <c r="BH431" s="194">
        <f>IF(N431="sníž. přenesená",J431,0)</f>
        <v>0</v>
      </c>
      <c r="BI431" s="194">
        <f>IF(N431="nulová",J431,0)</f>
        <v>0</v>
      </c>
      <c r="BJ431" s="21" t="s">
        <v>79</v>
      </c>
      <c r="BK431" s="194">
        <f>ROUND(I431*H431,2)</f>
        <v>0</v>
      </c>
      <c r="BL431" s="21" t="s">
        <v>162</v>
      </c>
      <c r="BM431" s="193" t="s">
        <v>525</v>
      </c>
    </row>
    <row r="432" spans="1:65" s="2" customFormat="1" ht="11.25">
      <c r="A432" s="38"/>
      <c r="B432" s="39"/>
      <c r="C432" s="40"/>
      <c r="D432" s="195" t="s">
        <v>164</v>
      </c>
      <c r="E432" s="40"/>
      <c r="F432" s="196" t="s">
        <v>526</v>
      </c>
      <c r="G432" s="40"/>
      <c r="H432" s="40"/>
      <c r="I432" s="197"/>
      <c r="J432" s="40"/>
      <c r="K432" s="40"/>
      <c r="L432" s="43"/>
      <c r="M432" s="198"/>
      <c r="N432" s="199"/>
      <c r="O432" s="68"/>
      <c r="P432" s="68"/>
      <c r="Q432" s="68"/>
      <c r="R432" s="68"/>
      <c r="S432" s="68"/>
      <c r="T432" s="69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21" t="s">
        <v>164</v>
      </c>
      <c r="AU432" s="21" t="s">
        <v>169</v>
      </c>
    </row>
    <row r="433" spans="1:65" s="13" customFormat="1" ht="11.25">
      <c r="B433" s="200"/>
      <c r="C433" s="201"/>
      <c r="D433" s="202" t="s">
        <v>166</v>
      </c>
      <c r="E433" s="203" t="s">
        <v>19</v>
      </c>
      <c r="F433" s="204" t="s">
        <v>527</v>
      </c>
      <c r="G433" s="201"/>
      <c r="H433" s="205">
        <v>1.18</v>
      </c>
      <c r="I433" s="206"/>
      <c r="J433" s="201"/>
      <c r="K433" s="201"/>
      <c r="L433" s="207"/>
      <c r="M433" s="208"/>
      <c r="N433" s="209"/>
      <c r="O433" s="209"/>
      <c r="P433" s="209"/>
      <c r="Q433" s="209"/>
      <c r="R433" s="209"/>
      <c r="S433" s="209"/>
      <c r="T433" s="210"/>
      <c r="AT433" s="211" t="s">
        <v>166</v>
      </c>
      <c r="AU433" s="211" t="s">
        <v>169</v>
      </c>
      <c r="AV433" s="13" t="s">
        <v>81</v>
      </c>
      <c r="AW433" s="13" t="s">
        <v>33</v>
      </c>
      <c r="AX433" s="13" t="s">
        <v>72</v>
      </c>
      <c r="AY433" s="211" t="s">
        <v>154</v>
      </c>
    </row>
    <row r="434" spans="1:65" s="14" customFormat="1" ht="11.25">
      <c r="B434" s="212"/>
      <c r="C434" s="213"/>
      <c r="D434" s="202" t="s">
        <v>166</v>
      </c>
      <c r="E434" s="214" t="s">
        <v>19</v>
      </c>
      <c r="F434" s="215" t="s">
        <v>168</v>
      </c>
      <c r="G434" s="213"/>
      <c r="H434" s="216">
        <v>1.18</v>
      </c>
      <c r="I434" s="217"/>
      <c r="J434" s="213"/>
      <c r="K434" s="213"/>
      <c r="L434" s="218"/>
      <c r="M434" s="219"/>
      <c r="N434" s="220"/>
      <c r="O434" s="220"/>
      <c r="P434" s="220"/>
      <c r="Q434" s="220"/>
      <c r="R434" s="220"/>
      <c r="S434" s="220"/>
      <c r="T434" s="221"/>
      <c r="AT434" s="222" t="s">
        <v>166</v>
      </c>
      <c r="AU434" s="222" t="s">
        <v>169</v>
      </c>
      <c r="AV434" s="14" t="s">
        <v>169</v>
      </c>
      <c r="AW434" s="14" t="s">
        <v>33</v>
      </c>
      <c r="AX434" s="14" t="s">
        <v>79</v>
      </c>
      <c r="AY434" s="222" t="s">
        <v>154</v>
      </c>
    </row>
    <row r="435" spans="1:65" s="2" customFormat="1" ht="21.75" customHeight="1">
      <c r="A435" s="38"/>
      <c r="B435" s="39"/>
      <c r="C435" s="182" t="s">
        <v>528</v>
      </c>
      <c r="D435" s="182" t="s">
        <v>157</v>
      </c>
      <c r="E435" s="183" t="s">
        <v>529</v>
      </c>
      <c r="F435" s="184" t="s">
        <v>530</v>
      </c>
      <c r="G435" s="185" t="s">
        <v>497</v>
      </c>
      <c r="H435" s="186">
        <v>1.18</v>
      </c>
      <c r="I435" s="187"/>
      <c r="J435" s="188">
        <f>ROUND(I435*H435,2)</f>
        <v>0</v>
      </c>
      <c r="K435" s="184" t="s">
        <v>161</v>
      </c>
      <c r="L435" s="43"/>
      <c r="M435" s="189" t="s">
        <v>19</v>
      </c>
      <c r="N435" s="190" t="s">
        <v>43</v>
      </c>
      <c r="O435" s="68"/>
      <c r="P435" s="191">
        <f>O435*H435</f>
        <v>0</v>
      </c>
      <c r="Q435" s="191">
        <v>1.01E-2</v>
      </c>
      <c r="R435" s="191">
        <f>Q435*H435</f>
        <v>1.1917999999999998E-2</v>
      </c>
      <c r="S435" s="191">
        <v>0</v>
      </c>
      <c r="T435" s="192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193" t="s">
        <v>162</v>
      </c>
      <c r="AT435" s="193" t="s">
        <v>157</v>
      </c>
      <c r="AU435" s="193" t="s">
        <v>169</v>
      </c>
      <c r="AY435" s="21" t="s">
        <v>154</v>
      </c>
      <c r="BE435" s="194">
        <f>IF(N435="základní",J435,0)</f>
        <v>0</v>
      </c>
      <c r="BF435" s="194">
        <f>IF(N435="snížená",J435,0)</f>
        <v>0</v>
      </c>
      <c r="BG435" s="194">
        <f>IF(N435="zákl. přenesená",J435,0)</f>
        <v>0</v>
      </c>
      <c r="BH435" s="194">
        <f>IF(N435="sníž. přenesená",J435,0)</f>
        <v>0</v>
      </c>
      <c r="BI435" s="194">
        <f>IF(N435="nulová",J435,0)</f>
        <v>0</v>
      </c>
      <c r="BJ435" s="21" t="s">
        <v>79</v>
      </c>
      <c r="BK435" s="194">
        <f>ROUND(I435*H435,2)</f>
        <v>0</v>
      </c>
      <c r="BL435" s="21" t="s">
        <v>162</v>
      </c>
      <c r="BM435" s="193" t="s">
        <v>531</v>
      </c>
    </row>
    <row r="436" spans="1:65" s="2" customFormat="1" ht="11.25">
      <c r="A436" s="38"/>
      <c r="B436" s="39"/>
      <c r="C436" s="40"/>
      <c r="D436" s="195" t="s">
        <v>164</v>
      </c>
      <c r="E436" s="40"/>
      <c r="F436" s="196" t="s">
        <v>532</v>
      </c>
      <c r="G436" s="40"/>
      <c r="H436" s="40"/>
      <c r="I436" s="197"/>
      <c r="J436" s="40"/>
      <c r="K436" s="40"/>
      <c r="L436" s="43"/>
      <c r="M436" s="198"/>
      <c r="N436" s="199"/>
      <c r="O436" s="68"/>
      <c r="P436" s="68"/>
      <c r="Q436" s="68"/>
      <c r="R436" s="68"/>
      <c r="S436" s="68"/>
      <c r="T436" s="69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21" t="s">
        <v>164</v>
      </c>
      <c r="AU436" s="21" t="s">
        <v>169</v>
      </c>
    </row>
    <row r="437" spans="1:65" s="12" customFormat="1" ht="20.85" customHeight="1">
      <c r="B437" s="166"/>
      <c r="C437" s="167"/>
      <c r="D437" s="168" t="s">
        <v>71</v>
      </c>
      <c r="E437" s="180" t="s">
        <v>533</v>
      </c>
      <c r="F437" s="180" t="s">
        <v>534</v>
      </c>
      <c r="G437" s="167"/>
      <c r="H437" s="167"/>
      <c r="I437" s="170"/>
      <c r="J437" s="181">
        <f>BK437</f>
        <v>0</v>
      </c>
      <c r="K437" s="167"/>
      <c r="L437" s="172"/>
      <c r="M437" s="173"/>
      <c r="N437" s="174"/>
      <c r="O437" s="174"/>
      <c r="P437" s="175">
        <f>SUM(P438:P445)</f>
        <v>0</v>
      </c>
      <c r="Q437" s="174"/>
      <c r="R437" s="175">
        <f>SUM(R438:R445)</f>
        <v>5.6600000000000001E-3</v>
      </c>
      <c r="S437" s="174"/>
      <c r="T437" s="176">
        <f>SUM(T438:T445)</f>
        <v>0</v>
      </c>
      <c r="AR437" s="177" t="s">
        <v>79</v>
      </c>
      <c r="AT437" s="178" t="s">
        <v>71</v>
      </c>
      <c r="AU437" s="178" t="s">
        <v>81</v>
      </c>
      <c r="AY437" s="177" t="s">
        <v>154</v>
      </c>
      <c r="BK437" s="179">
        <f>SUM(BK438:BK445)</f>
        <v>0</v>
      </c>
    </row>
    <row r="438" spans="1:65" s="2" customFormat="1" ht="16.5" customHeight="1">
      <c r="A438" s="38"/>
      <c r="B438" s="39"/>
      <c r="C438" s="182" t="s">
        <v>535</v>
      </c>
      <c r="D438" s="182" t="s">
        <v>157</v>
      </c>
      <c r="E438" s="183" t="s">
        <v>536</v>
      </c>
      <c r="F438" s="184" t="s">
        <v>537</v>
      </c>
      <c r="G438" s="185" t="s">
        <v>538</v>
      </c>
      <c r="H438" s="186">
        <v>1</v>
      </c>
      <c r="I438" s="187"/>
      <c r="J438" s="188">
        <f>ROUND(I438*H438,2)</f>
        <v>0</v>
      </c>
      <c r="K438" s="184" t="s">
        <v>161</v>
      </c>
      <c r="L438" s="43"/>
      <c r="M438" s="189" t="s">
        <v>19</v>
      </c>
      <c r="N438" s="190" t="s">
        <v>43</v>
      </c>
      <c r="O438" s="68"/>
      <c r="P438" s="191">
        <f>O438*H438</f>
        <v>0</v>
      </c>
      <c r="Q438" s="191">
        <v>0</v>
      </c>
      <c r="R438" s="191">
        <f>Q438*H438</f>
        <v>0</v>
      </c>
      <c r="S438" s="191">
        <v>0</v>
      </c>
      <c r="T438" s="192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193" t="s">
        <v>162</v>
      </c>
      <c r="AT438" s="193" t="s">
        <v>157</v>
      </c>
      <c r="AU438" s="193" t="s">
        <v>169</v>
      </c>
      <c r="AY438" s="21" t="s">
        <v>154</v>
      </c>
      <c r="BE438" s="194">
        <f>IF(N438="základní",J438,0)</f>
        <v>0</v>
      </c>
      <c r="BF438" s="194">
        <f>IF(N438="snížená",J438,0)</f>
        <v>0</v>
      </c>
      <c r="BG438" s="194">
        <f>IF(N438="zákl. přenesená",J438,0)</f>
        <v>0</v>
      </c>
      <c r="BH438" s="194">
        <f>IF(N438="sníž. přenesená",J438,0)</f>
        <v>0</v>
      </c>
      <c r="BI438" s="194">
        <f>IF(N438="nulová",J438,0)</f>
        <v>0</v>
      </c>
      <c r="BJ438" s="21" t="s">
        <v>79</v>
      </c>
      <c r="BK438" s="194">
        <f>ROUND(I438*H438,2)</f>
        <v>0</v>
      </c>
      <c r="BL438" s="21" t="s">
        <v>162</v>
      </c>
      <c r="BM438" s="193" t="s">
        <v>539</v>
      </c>
    </row>
    <row r="439" spans="1:65" s="2" customFormat="1" ht="11.25">
      <c r="A439" s="38"/>
      <c r="B439" s="39"/>
      <c r="C439" s="40"/>
      <c r="D439" s="195" t="s">
        <v>164</v>
      </c>
      <c r="E439" s="40"/>
      <c r="F439" s="196" t="s">
        <v>540</v>
      </c>
      <c r="G439" s="40"/>
      <c r="H439" s="40"/>
      <c r="I439" s="197"/>
      <c r="J439" s="40"/>
      <c r="K439" s="40"/>
      <c r="L439" s="43"/>
      <c r="M439" s="198"/>
      <c r="N439" s="199"/>
      <c r="O439" s="68"/>
      <c r="P439" s="68"/>
      <c r="Q439" s="68"/>
      <c r="R439" s="68"/>
      <c r="S439" s="68"/>
      <c r="T439" s="69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21" t="s">
        <v>164</v>
      </c>
      <c r="AU439" s="21" t="s">
        <v>169</v>
      </c>
    </row>
    <row r="440" spans="1:65" s="13" customFormat="1" ht="11.25">
      <c r="B440" s="200"/>
      <c r="C440" s="201"/>
      <c r="D440" s="202" t="s">
        <v>166</v>
      </c>
      <c r="E440" s="203" t="s">
        <v>19</v>
      </c>
      <c r="F440" s="204" t="s">
        <v>541</v>
      </c>
      <c r="G440" s="201"/>
      <c r="H440" s="205">
        <v>1</v>
      </c>
      <c r="I440" s="206"/>
      <c r="J440" s="201"/>
      <c r="K440" s="201"/>
      <c r="L440" s="207"/>
      <c r="M440" s="208"/>
      <c r="N440" s="209"/>
      <c r="O440" s="209"/>
      <c r="P440" s="209"/>
      <c r="Q440" s="209"/>
      <c r="R440" s="209"/>
      <c r="S440" s="209"/>
      <c r="T440" s="210"/>
      <c r="AT440" s="211" t="s">
        <v>166</v>
      </c>
      <c r="AU440" s="211" t="s">
        <v>169</v>
      </c>
      <c r="AV440" s="13" t="s">
        <v>81</v>
      </c>
      <c r="AW440" s="13" t="s">
        <v>33</v>
      </c>
      <c r="AX440" s="13" t="s">
        <v>72</v>
      </c>
      <c r="AY440" s="211" t="s">
        <v>154</v>
      </c>
    </row>
    <row r="441" spans="1:65" s="14" customFormat="1" ht="11.25">
      <c r="B441" s="212"/>
      <c r="C441" s="213"/>
      <c r="D441" s="202" t="s">
        <v>166</v>
      </c>
      <c r="E441" s="214" t="s">
        <v>19</v>
      </c>
      <c r="F441" s="215" t="s">
        <v>168</v>
      </c>
      <c r="G441" s="213"/>
      <c r="H441" s="216">
        <v>1</v>
      </c>
      <c r="I441" s="217"/>
      <c r="J441" s="213"/>
      <c r="K441" s="213"/>
      <c r="L441" s="218"/>
      <c r="M441" s="219"/>
      <c r="N441" s="220"/>
      <c r="O441" s="220"/>
      <c r="P441" s="220"/>
      <c r="Q441" s="220"/>
      <c r="R441" s="220"/>
      <c r="S441" s="220"/>
      <c r="T441" s="221"/>
      <c r="AT441" s="222" t="s">
        <v>166</v>
      </c>
      <c r="AU441" s="222" t="s">
        <v>169</v>
      </c>
      <c r="AV441" s="14" t="s">
        <v>169</v>
      </c>
      <c r="AW441" s="14" t="s">
        <v>33</v>
      </c>
      <c r="AX441" s="14" t="s">
        <v>79</v>
      </c>
      <c r="AY441" s="222" t="s">
        <v>154</v>
      </c>
    </row>
    <row r="442" spans="1:65" s="2" customFormat="1" ht="16.5" customHeight="1">
      <c r="A442" s="38"/>
      <c r="B442" s="39"/>
      <c r="C442" s="223" t="s">
        <v>542</v>
      </c>
      <c r="D442" s="223" t="s">
        <v>192</v>
      </c>
      <c r="E442" s="224" t="s">
        <v>543</v>
      </c>
      <c r="F442" s="225" t="s">
        <v>544</v>
      </c>
      <c r="G442" s="226" t="s">
        <v>538</v>
      </c>
      <c r="H442" s="227">
        <v>1</v>
      </c>
      <c r="I442" s="228"/>
      <c r="J442" s="229">
        <f>ROUND(I442*H442,2)</f>
        <v>0</v>
      </c>
      <c r="K442" s="225" t="s">
        <v>161</v>
      </c>
      <c r="L442" s="230"/>
      <c r="M442" s="231" t="s">
        <v>19</v>
      </c>
      <c r="N442" s="232" t="s">
        <v>43</v>
      </c>
      <c r="O442" s="68"/>
      <c r="P442" s="191">
        <f>O442*H442</f>
        <v>0</v>
      </c>
      <c r="Q442" s="191">
        <v>4.6000000000000001E-4</v>
      </c>
      <c r="R442" s="191">
        <f>Q442*H442</f>
        <v>4.6000000000000001E-4</v>
      </c>
      <c r="S442" s="191">
        <v>0</v>
      </c>
      <c r="T442" s="192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93" t="s">
        <v>195</v>
      </c>
      <c r="AT442" s="193" t="s">
        <v>192</v>
      </c>
      <c r="AU442" s="193" t="s">
        <v>169</v>
      </c>
      <c r="AY442" s="21" t="s">
        <v>154</v>
      </c>
      <c r="BE442" s="194">
        <f>IF(N442="základní",J442,0)</f>
        <v>0</v>
      </c>
      <c r="BF442" s="194">
        <f>IF(N442="snížená",J442,0)</f>
        <v>0</v>
      </c>
      <c r="BG442" s="194">
        <f>IF(N442="zákl. přenesená",J442,0)</f>
        <v>0</v>
      </c>
      <c r="BH442" s="194">
        <f>IF(N442="sníž. přenesená",J442,0)</f>
        <v>0</v>
      </c>
      <c r="BI442" s="194">
        <f>IF(N442="nulová",J442,0)</f>
        <v>0</v>
      </c>
      <c r="BJ442" s="21" t="s">
        <v>79</v>
      </c>
      <c r="BK442" s="194">
        <f>ROUND(I442*H442,2)</f>
        <v>0</v>
      </c>
      <c r="BL442" s="21" t="s">
        <v>162</v>
      </c>
      <c r="BM442" s="193" t="s">
        <v>545</v>
      </c>
    </row>
    <row r="443" spans="1:65" s="2" customFormat="1" ht="21.75" customHeight="1">
      <c r="A443" s="38"/>
      <c r="B443" s="39"/>
      <c r="C443" s="182" t="s">
        <v>546</v>
      </c>
      <c r="D443" s="182" t="s">
        <v>157</v>
      </c>
      <c r="E443" s="183" t="s">
        <v>547</v>
      </c>
      <c r="F443" s="184" t="s">
        <v>548</v>
      </c>
      <c r="G443" s="185" t="s">
        <v>538</v>
      </c>
      <c r="H443" s="186">
        <v>1</v>
      </c>
      <c r="I443" s="187"/>
      <c r="J443" s="188">
        <f>ROUND(I443*H443,2)</f>
        <v>0</v>
      </c>
      <c r="K443" s="184" t="s">
        <v>161</v>
      </c>
      <c r="L443" s="43"/>
      <c r="M443" s="189" t="s">
        <v>19</v>
      </c>
      <c r="N443" s="190" t="s">
        <v>43</v>
      </c>
      <c r="O443" s="68"/>
      <c r="P443" s="191">
        <f>O443*H443</f>
        <v>0</v>
      </c>
      <c r="Q443" s="191">
        <v>0</v>
      </c>
      <c r="R443" s="191">
        <f>Q443*H443</f>
        <v>0</v>
      </c>
      <c r="S443" s="191">
        <v>0</v>
      </c>
      <c r="T443" s="192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93" t="s">
        <v>162</v>
      </c>
      <c r="AT443" s="193" t="s">
        <v>157</v>
      </c>
      <c r="AU443" s="193" t="s">
        <v>169</v>
      </c>
      <c r="AY443" s="21" t="s">
        <v>154</v>
      </c>
      <c r="BE443" s="194">
        <f>IF(N443="základní",J443,0)</f>
        <v>0</v>
      </c>
      <c r="BF443" s="194">
        <f>IF(N443="snížená",J443,0)</f>
        <v>0</v>
      </c>
      <c r="BG443" s="194">
        <f>IF(N443="zákl. přenesená",J443,0)</f>
        <v>0</v>
      </c>
      <c r="BH443" s="194">
        <f>IF(N443="sníž. přenesená",J443,0)</f>
        <v>0</v>
      </c>
      <c r="BI443" s="194">
        <f>IF(N443="nulová",J443,0)</f>
        <v>0</v>
      </c>
      <c r="BJ443" s="21" t="s">
        <v>79</v>
      </c>
      <c r="BK443" s="194">
        <f>ROUND(I443*H443,2)</f>
        <v>0</v>
      </c>
      <c r="BL443" s="21" t="s">
        <v>162</v>
      </c>
      <c r="BM443" s="193" t="s">
        <v>549</v>
      </c>
    </row>
    <row r="444" spans="1:65" s="2" customFormat="1" ht="11.25">
      <c r="A444" s="38"/>
      <c r="B444" s="39"/>
      <c r="C444" s="40"/>
      <c r="D444" s="195" t="s">
        <v>164</v>
      </c>
      <c r="E444" s="40"/>
      <c r="F444" s="196" t="s">
        <v>550</v>
      </c>
      <c r="G444" s="40"/>
      <c r="H444" s="40"/>
      <c r="I444" s="197"/>
      <c r="J444" s="40"/>
      <c r="K444" s="40"/>
      <c r="L444" s="43"/>
      <c r="M444" s="198"/>
      <c r="N444" s="199"/>
      <c r="O444" s="68"/>
      <c r="P444" s="68"/>
      <c r="Q444" s="68"/>
      <c r="R444" s="68"/>
      <c r="S444" s="68"/>
      <c r="T444" s="69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21" t="s">
        <v>164</v>
      </c>
      <c r="AU444" s="21" t="s">
        <v>169</v>
      </c>
    </row>
    <row r="445" spans="1:65" s="2" customFormat="1" ht="16.5" customHeight="1">
      <c r="A445" s="38"/>
      <c r="B445" s="39"/>
      <c r="C445" s="223" t="s">
        <v>551</v>
      </c>
      <c r="D445" s="223" t="s">
        <v>192</v>
      </c>
      <c r="E445" s="224" t="s">
        <v>552</v>
      </c>
      <c r="F445" s="225" t="s">
        <v>553</v>
      </c>
      <c r="G445" s="226" t="s">
        <v>240</v>
      </c>
      <c r="H445" s="227">
        <v>1</v>
      </c>
      <c r="I445" s="228"/>
      <c r="J445" s="229">
        <f>ROUND(I445*H445,2)</f>
        <v>0</v>
      </c>
      <c r="K445" s="225" t="s">
        <v>161</v>
      </c>
      <c r="L445" s="230"/>
      <c r="M445" s="231" t="s">
        <v>19</v>
      </c>
      <c r="N445" s="232" t="s">
        <v>43</v>
      </c>
      <c r="O445" s="68"/>
      <c r="P445" s="191">
        <f>O445*H445</f>
        <v>0</v>
      </c>
      <c r="Q445" s="191">
        <v>5.1999999999999998E-3</v>
      </c>
      <c r="R445" s="191">
        <f>Q445*H445</f>
        <v>5.1999999999999998E-3</v>
      </c>
      <c r="S445" s="191">
        <v>0</v>
      </c>
      <c r="T445" s="192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93" t="s">
        <v>195</v>
      </c>
      <c r="AT445" s="193" t="s">
        <v>192</v>
      </c>
      <c r="AU445" s="193" t="s">
        <v>169</v>
      </c>
      <c r="AY445" s="21" t="s">
        <v>154</v>
      </c>
      <c r="BE445" s="194">
        <f>IF(N445="základní",J445,0)</f>
        <v>0</v>
      </c>
      <c r="BF445" s="194">
        <f>IF(N445="snížená",J445,0)</f>
        <v>0</v>
      </c>
      <c r="BG445" s="194">
        <f>IF(N445="zákl. přenesená",J445,0)</f>
        <v>0</v>
      </c>
      <c r="BH445" s="194">
        <f>IF(N445="sníž. přenesená",J445,0)</f>
        <v>0</v>
      </c>
      <c r="BI445" s="194">
        <f>IF(N445="nulová",J445,0)</f>
        <v>0</v>
      </c>
      <c r="BJ445" s="21" t="s">
        <v>79</v>
      </c>
      <c r="BK445" s="194">
        <f>ROUND(I445*H445,2)</f>
        <v>0</v>
      </c>
      <c r="BL445" s="21" t="s">
        <v>162</v>
      </c>
      <c r="BM445" s="193" t="s">
        <v>554</v>
      </c>
    </row>
    <row r="446" spans="1:65" s="12" customFormat="1" ht="22.9" customHeight="1">
      <c r="B446" s="166"/>
      <c r="C446" s="167"/>
      <c r="D446" s="168" t="s">
        <v>71</v>
      </c>
      <c r="E446" s="180" t="s">
        <v>207</v>
      </c>
      <c r="F446" s="180" t="s">
        <v>555</v>
      </c>
      <c r="G446" s="167"/>
      <c r="H446" s="167"/>
      <c r="I446" s="170"/>
      <c r="J446" s="181">
        <f>BK446</f>
        <v>0</v>
      </c>
      <c r="K446" s="167"/>
      <c r="L446" s="172"/>
      <c r="M446" s="173"/>
      <c r="N446" s="174"/>
      <c r="O446" s="174"/>
      <c r="P446" s="175">
        <f>P447+P466+P481</f>
        <v>0</v>
      </c>
      <c r="Q446" s="174"/>
      <c r="R446" s="175">
        <f>R447+R466+R481</f>
        <v>4.0078152099999995</v>
      </c>
      <c r="S446" s="174"/>
      <c r="T446" s="176">
        <f>T447+T466+T481</f>
        <v>37.110106139999992</v>
      </c>
      <c r="AR446" s="177" t="s">
        <v>79</v>
      </c>
      <c r="AT446" s="178" t="s">
        <v>71</v>
      </c>
      <c r="AU446" s="178" t="s">
        <v>79</v>
      </c>
      <c r="AY446" s="177" t="s">
        <v>154</v>
      </c>
      <c r="BK446" s="179">
        <f>BK447+BK466+BK481</f>
        <v>0</v>
      </c>
    </row>
    <row r="447" spans="1:65" s="12" customFormat="1" ht="20.85" customHeight="1">
      <c r="B447" s="166"/>
      <c r="C447" s="167"/>
      <c r="D447" s="168" t="s">
        <v>71</v>
      </c>
      <c r="E447" s="180" t="s">
        <v>556</v>
      </c>
      <c r="F447" s="180" t="s">
        <v>557</v>
      </c>
      <c r="G447" s="167"/>
      <c r="H447" s="167"/>
      <c r="I447" s="170"/>
      <c r="J447" s="181">
        <f>BK447</f>
        <v>0</v>
      </c>
      <c r="K447" s="167"/>
      <c r="L447" s="172"/>
      <c r="M447" s="173"/>
      <c r="N447" s="174"/>
      <c r="O447" s="174"/>
      <c r="P447" s="175">
        <f>SUM(P448:P465)</f>
        <v>0</v>
      </c>
      <c r="Q447" s="174"/>
      <c r="R447" s="175">
        <f>SUM(R448:R465)</f>
        <v>4.2372329999999993E-2</v>
      </c>
      <c r="S447" s="174"/>
      <c r="T447" s="176">
        <f>SUM(T448:T465)</f>
        <v>0</v>
      </c>
      <c r="AR447" s="177" t="s">
        <v>79</v>
      </c>
      <c r="AT447" s="178" t="s">
        <v>71</v>
      </c>
      <c r="AU447" s="178" t="s">
        <v>81</v>
      </c>
      <c r="AY447" s="177" t="s">
        <v>154</v>
      </c>
      <c r="BK447" s="179">
        <f>SUM(BK448:BK465)</f>
        <v>0</v>
      </c>
    </row>
    <row r="448" spans="1:65" s="2" customFormat="1" ht="37.9" customHeight="1">
      <c r="A448" s="38"/>
      <c r="B448" s="39"/>
      <c r="C448" s="182" t="s">
        <v>184</v>
      </c>
      <c r="D448" s="182" t="s">
        <v>157</v>
      </c>
      <c r="E448" s="183" t="s">
        <v>558</v>
      </c>
      <c r="F448" s="184" t="s">
        <v>559</v>
      </c>
      <c r="G448" s="185" t="s">
        <v>160</v>
      </c>
      <c r="H448" s="186">
        <v>391.23099999999999</v>
      </c>
      <c r="I448" s="187"/>
      <c r="J448" s="188">
        <f>ROUND(I448*H448,2)</f>
        <v>0</v>
      </c>
      <c r="K448" s="184" t="s">
        <v>19</v>
      </c>
      <c r="L448" s="43"/>
      <c r="M448" s="189" t="s">
        <v>19</v>
      </c>
      <c r="N448" s="190" t="s">
        <v>43</v>
      </c>
      <c r="O448" s="68"/>
      <c r="P448" s="191">
        <f>O448*H448</f>
        <v>0</v>
      </c>
      <c r="Q448" s="191">
        <v>0</v>
      </c>
      <c r="R448" s="191">
        <f>Q448*H448</f>
        <v>0</v>
      </c>
      <c r="S448" s="191">
        <v>0</v>
      </c>
      <c r="T448" s="192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193" t="s">
        <v>162</v>
      </c>
      <c r="AT448" s="193" t="s">
        <v>157</v>
      </c>
      <c r="AU448" s="193" t="s">
        <v>169</v>
      </c>
      <c r="AY448" s="21" t="s">
        <v>154</v>
      </c>
      <c r="BE448" s="194">
        <f>IF(N448="základní",J448,0)</f>
        <v>0</v>
      </c>
      <c r="BF448" s="194">
        <f>IF(N448="snížená",J448,0)</f>
        <v>0</v>
      </c>
      <c r="BG448" s="194">
        <f>IF(N448="zákl. přenesená",J448,0)</f>
        <v>0</v>
      </c>
      <c r="BH448" s="194">
        <f>IF(N448="sníž. přenesená",J448,0)</f>
        <v>0</v>
      </c>
      <c r="BI448" s="194">
        <f>IF(N448="nulová",J448,0)</f>
        <v>0</v>
      </c>
      <c r="BJ448" s="21" t="s">
        <v>79</v>
      </c>
      <c r="BK448" s="194">
        <f>ROUND(I448*H448,2)</f>
        <v>0</v>
      </c>
      <c r="BL448" s="21" t="s">
        <v>162</v>
      </c>
      <c r="BM448" s="193" t="s">
        <v>560</v>
      </c>
    </row>
    <row r="449" spans="1:65" s="13" customFormat="1" ht="11.25">
      <c r="B449" s="200"/>
      <c r="C449" s="201"/>
      <c r="D449" s="202" t="s">
        <v>166</v>
      </c>
      <c r="E449" s="203" t="s">
        <v>19</v>
      </c>
      <c r="F449" s="204" t="s">
        <v>561</v>
      </c>
      <c r="G449" s="201"/>
      <c r="H449" s="205">
        <v>148.30500000000001</v>
      </c>
      <c r="I449" s="206"/>
      <c r="J449" s="201"/>
      <c r="K449" s="201"/>
      <c r="L449" s="207"/>
      <c r="M449" s="208"/>
      <c r="N449" s="209"/>
      <c r="O449" s="209"/>
      <c r="P449" s="209"/>
      <c r="Q449" s="209"/>
      <c r="R449" s="209"/>
      <c r="S449" s="209"/>
      <c r="T449" s="210"/>
      <c r="AT449" s="211" t="s">
        <v>166</v>
      </c>
      <c r="AU449" s="211" t="s">
        <v>169</v>
      </c>
      <c r="AV449" s="13" t="s">
        <v>81</v>
      </c>
      <c r="AW449" s="13" t="s">
        <v>33</v>
      </c>
      <c r="AX449" s="13" t="s">
        <v>72</v>
      </c>
      <c r="AY449" s="211" t="s">
        <v>154</v>
      </c>
    </row>
    <row r="450" spans="1:65" s="13" customFormat="1" ht="11.25">
      <c r="B450" s="200"/>
      <c r="C450" s="201"/>
      <c r="D450" s="202" t="s">
        <v>166</v>
      </c>
      <c r="E450" s="203" t="s">
        <v>19</v>
      </c>
      <c r="F450" s="204" t="s">
        <v>562</v>
      </c>
      <c r="G450" s="201"/>
      <c r="H450" s="205">
        <v>111.706</v>
      </c>
      <c r="I450" s="206"/>
      <c r="J450" s="201"/>
      <c r="K450" s="201"/>
      <c r="L450" s="207"/>
      <c r="M450" s="208"/>
      <c r="N450" s="209"/>
      <c r="O450" s="209"/>
      <c r="P450" s="209"/>
      <c r="Q450" s="209"/>
      <c r="R450" s="209"/>
      <c r="S450" s="209"/>
      <c r="T450" s="210"/>
      <c r="AT450" s="211" t="s">
        <v>166</v>
      </c>
      <c r="AU450" s="211" t="s">
        <v>169</v>
      </c>
      <c r="AV450" s="13" t="s">
        <v>81</v>
      </c>
      <c r="AW450" s="13" t="s">
        <v>33</v>
      </c>
      <c r="AX450" s="13" t="s">
        <v>72</v>
      </c>
      <c r="AY450" s="211" t="s">
        <v>154</v>
      </c>
    </row>
    <row r="451" spans="1:65" s="13" customFormat="1" ht="11.25">
      <c r="B451" s="200"/>
      <c r="C451" s="201"/>
      <c r="D451" s="202" t="s">
        <v>166</v>
      </c>
      <c r="E451" s="203" t="s">
        <v>19</v>
      </c>
      <c r="F451" s="204" t="s">
        <v>563</v>
      </c>
      <c r="G451" s="201"/>
      <c r="H451" s="205">
        <v>57.094999999999999</v>
      </c>
      <c r="I451" s="206"/>
      <c r="J451" s="201"/>
      <c r="K451" s="201"/>
      <c r="L451" s="207"/>
      <c r="M451" s="208"/>
      <c r="N451" s="209"/>
      <c r="O451" s="209"/>
      <c r="P451" s="209"/>
      <c r="Q451" s="209"/>
      <c r="R451" s="209"/>
      <c r="S451" s="209"/>
      <c r="T451" s="210"/>
      <c r="AT451" s="211" t="s">
        <v>166</v>
      </c>
      <c r="AU451" s="211" t="s">
        <v>169</v>
      </c>
      <c r="AV451" s="13" t="s">
        <v>81</v>
      </c>
      <c r="AW451" s="13" t="s">
        <v>33</v>
      </c>
      <c r="AX451" s="13" t="s">
        <v>72</v>
      </c>
      <c r="AY451" s="211" t="s">
        <v>154</v>
      </c>
    </row>
    <row r="452" spans="1:65" s="13" customFormat="1" ht="11.25">
      <c r="B452" s="200"/>
      <c r="C452" s="201"/>
      <c r="D452" s="202" t="s">
        <v>166</v>
      </c>
      <c r="E452" s="203" t="s">
        <v>19</v>
      </c>
      <c r="F452" s="204" t="s">
        <v>564</v>
      </c>
      <c r="G452" s="201"/>
      <c r="H452" s="205">
        <v>74.125</v>
      </c>
      <c r="I452" s="206"/>
      <c r="J452" s="201"/>
      <c r="K452" s="201"/>
      <c r="L452" s="207"/>
      <c r="M452" s="208"/>
      <c r="N452" s="209"/>
      <c r="O452" s="209"/>
      <c r="P452" s="209"/>
      <c r="Q452" s="209"/>
      <c r="R452" s="209"/>
      <c r="S452" s="209"/>
      <c r="T452" s="210"/>
      <c r="AT452" s="211" t="s">
        <v>166</v>
      </c>
      <c r="AU452" s="211" t="s">
        <v>169</v>
      </c>
      <c r="AV452" s="13" t="s">
        <v>81</v>
      </c>
      <c r="AW452" s="13" t="s">
        <v>33</v>
      </c>
      <c r="AX452" s="13" t="s">
        <v>72</v>
      </c>
      <c r="AY452" s="211" t="s">
        <v>154</v>
      </c>
    </row>
    <row r="453" spans="1:65" s="14" customFormat="1" ht="11.25">
      <c r="B453" s="212"/>
      <c r="C453" s="213"/>
      <c r="D453" s="202" t="s">
        <v>166</v>
      </c>
      <c r="E453" s="214" t="s">
        <v>19</v>
      </c>
      <c r="F453" s="215" t="s">
        <v>168</v>
      </c>
      <c r="G453" s="213"/>
      <c r="H453" s="216">
        <v>391.23099999999999</v>
      </c>
      <c r="I453" s="217"/>
      <c r="J453" s="213"/>
      <c r="K453" s="213"/>
      <c r="L453" s="218"/>
      <c r="M453" s="219"/>
      <c r="N453" s="220"/>
      <c r="O453" s="220"/>
      <c r="P453" s="220"/>
      <c r="Q453" s="220"/>
      <c r="R453" s="220"/>
      <c r="S453" s="220"/>
      <c r="T453" s="221"/>
      <c r="AT453" s="222" t="s">
        <v>166</v>
      </c>
      <c r="AU453" s="222" t="s">
        <v>169</v>
      </c>
      <c r="AV453" s="14" t="s">
        <v>169</v>
      </c>
      <c r="AW453" s="14" t="s">
        <v>33</v>
      </c>
      <c r="AX453" s="14" t="s">
        <v>79</v>
      </c>
      <c r="AY453" s="222" t="s">
        <v>154</v>
      </c>
    </row>
    <row r="454" spans="1:65" s="2" customFormat="1" ht="24.2" customHeight="1">
      <c r="A454" s="38"/>
      <c r="B454" s="39"/>
      <c r="C454" s="182" t="s">
        <v>248</v>
      </c>
      <c r="D454" s="182" t="s">
        <v>157</v>
      </c>
      <c r="E454" s="183" t="s">
        <v>565</v>
      </c>
      <c r="F454" s="184" t="s">
        <v>566</v>
      </c>
      <c r="G454" s="185" t="s">
        <v>160</v>
      </c>
      <c r="H454" s="186">
        <v>391.23099999999999</v>
      </c>
      <c r="I454" s="187"/>
      <c r="J454" s="188">
        <f>ROUND(I454*H454,2)</f>
        <v>0</v>
      </c>
      <c r="K454" s="184" t="s">
        <v>19</v>
      </c>
      <c r="L454" s="43"/>
      <c r="M454" s="189" t="s">
        <v>19</v>
      </c>
      <c r="N454" s="190" t="s">
        <v>43</v>
      </c>
      <c r="O454" s="68"/>
      <c r="P454" s="191">
        <f>O454*H454</f>
        <v>0</v>
      </c>
      <c r="Q454" s="191">
        <v>0</v>
      </c>
      <c r="R454" s="191">
        <f>Q454*H454</f>
        <v>0</v>
      </c>
      <c r="S454" s="191">
        <v>0</v>
      </c>
      <c r="T454" s="192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193" t="s">
        <v>162</v>
      </c>
      <c r="AT454" s="193" t="s">
        <v>157</v>
      </c>
      <c r="AU454" s="193" t="s">
        <v>169</v>
      </c>
      <c r="AY454" s="21" t="s">
        <v>154</v>
      </c>
      <c r="BE454" s="194">
        <f>IF(N454="základní",J454,0)</f>
        <v>0</v>
      </c>
      <c r="BF454" s="194">
        <f>IF(N454="snížená",J454,0)</f>
        <v>0</v>
      </c>
      <c r="BG454" s="194">
        <f>IF(N454="zákl. přenesená",J454,0)</f>
        <v>0</v>
      </c>
      <c r="BH454" s="194">
        <f>IF(N454="sníž. přenesená",J454,0)</f>
        <v>0</v>
      </c>
      <c r="BI454" s="194">
        <f>IF(N454="nulová",J454,0)</f>
        <v>0</v>
      </c>
      <c r="BJ454" s="21" t="s">
        <v>79</v>
      </c>
      <c r="BK454" s="194">
        <f>ROUND(I454*H454,2)</f>
        <v>0</v>
      </c>
      <c r="BL454" s="21" t="s">
        <v>162</v>
      </c>
      <c r="BM454" s="193" t="s">
        <v>567</v>
      </c>
    </row>
    <row r="455" spans="1:65" s="2" customFormat="1" ht="24.2" customHeight="1">
      <c r="A455" s="38"/>
      <c r="B455" s="39"/>
      <c r="C455" s="182" t="s">
        <v>492</v>
      </c>
      <c r="D455" s="182" t="s">
        <v>157</v>
      </c>
      <c r="E455" s="183" t="s">
        <v>568</v>
      </c>
      <c r="F455" s="184" t="s">
        <v>569</v>
      </c>
      <c r="G455" s="185" t="s">
        <v>160</v>
      </c>
      <c r="H455" s="186">
        <v>325.94099999999997</v>
      </c>
      <c r="I455" s="187"/>
      <c r="J455" s="188">
        <f>ROUND(I455*H455,2)</f>
        <v>0</v>
      </c>
      <c r="K455" s="184" t="s">
        <v>161</v>
      </c>
      <c r="L455" s="43"/>
      <c r="M455" s="189" t="s">
        <v>19</v>
      </c>
      <c r="N455" s="190" t="s">
        <v>43</v>
      </c>
      <c r="O455" s="68"/>
      <c r="P455" s="191">
        <f>O455*H455</f>
        <v>0</v>
      </c>
      <c r="Q455" s="191">
        <v>1.2999999999999999E-4</v>
      </c>
      <c r="R455" s="191">
        <f>Q455*H455</f>
        <v>4.2372329999999993E-2</v>
      </c>
      <c r="S455" s="191">
        <v>0</v>
      </c>
      <c r="T455" s="192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93" t="s">
        <v>162</v>
      </c>
      <c r="AT455" s="193" t="s">
        <v>157</v>
      </c>
      <c r="AU455" s="193" t="s">
        <v>169</v>
      </c>
      <c r="AY455" s="21" t="s">
        <v>154</v>
      </c>
      <c r="BE455" s="194">
        <f>IF(N455="základní",J455,0)</f>
        <v>0</v>
      </c>
      <c r="BF455" s="194">
        <f>IF(N455="snížená",J455,0)</f>
        <v>0</v>
      </c>
      <c r="BG455" s="194">
        <f>IF(N455="zákl. přenesená",J455,0)</f>
        <v>0</v>
      </c>
      <c r="BH455" s="194">
        <f>IF(N455="sníž. přenesená",J455,0)</f>
        <v>0</v>
      </c>
      <c r="BI455" s="194">
        <f>IF(N455="nulová",J455,0)</f>
        <v>0</v>
      </c>
      <c r="BJ455" s="21" t="s">
        <v>79</v>
      </c>
      <c r="BK455" s="194">
        <f>ROUND(I455*H455,2)</f>
        <v>0</v>
      </c>
      <c r="BL455" s="21" t="s">
        <v>162</v>
      </c>
      <c r="BM455" s="193" t="s">
        <v>570</v>
      </c>
    </row>
    <row r="456" spans="1:65" s="2" customFormat="1" ht="11.25">
      <c r="A456" s="38"/>
      <c r="B456" s="39"/>
      <c r="C456" s="40"/>
      <c r="D456" s="195" t="s">
        <v>164</v>
      </c>
      <c r="E456" s="40"/>
      <c r="F456" s="196" t="s">
        <v>571</v>
      </c>
      <c r="G456" s="40"/>
      <c r="H456" s="40"/>
      <c r="I456" s="197"/>
      <c r="J456" s="40"/>
      <c r="K456" s="40"/>
      <c r="L456" s="43"/>
      <c r="M456" s="198"/>
      <c r="N456" s="199"/>
      <c r="O456" s="68"/>
      <c r="P456" s="68"/>
      <c r="Q456" s="68"/>
      <c r="R456" s="68"/>
      <c r="S456" s="68"/>
      <c r="T456" s="69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21" t="s">
        <v>164</v>
      </c>
      <c r="AU456" s="21" t="s">
        <v>169</v>
      </c>
    </row>
    <row r="457" spans="1:65" s="15" customFormat="1" ht="11.25">
      <c r="B457" s="233"/>
      <c r="C457" s="234"/>
      <c r="D457" s="202" t="s">
        <v>166</v>
      </c>
      <c r="E457" s="235" t="s">
        <v>19</v>
      </c>
      <c r="F457" s="236" t="s">
        <v>572</v>
      </c>
      <c r="G457" s="234"/>
      <c r="H457" s="235" t="s">
        <v>19</v>
      </c>
      <c r="I457" s="237"/>
      <c r="J457" s="234"/>
      <c r="K457" s="234"/>
      <c r="L457" s="238"/>
      <c r="M457" s="239"/>
      <c r="N457" s="240"/>
      <c r="O457" s="240"/>
      <c r="P457" s="240"/>
      <c r="Q457" s="240"/>
      <c r="R457" s="240"/>
      <c r="S457" s="240"/>
      <c r="T457" s="241"/>
      <c r="AT457" s="242" t="s">
        <v>166</v>
      </c>
      <c r="AU457" s="242" t="s">
        <v>169</v>
      </c>
      <c r="AV457" s="15" t="s">
        <v>79</v>
      </c>
      <c r="AW457" s="15" t="s">
        <v>33</v>
      </c>
      <c r="AX457" s="15" t="s">
        <v>72</v>
      </c>
      <c r="AY457" s="242" t="s">
        <v>154</v>
      </c>
    </row>
    <row r="458" spans="1:65" s="13" customFormat="1" ht="11.25">
      <c r="B458" s="200"/>
      <c r="C458" s="201"/>
      <c r="D458" s="202" t="s">
        <v>166</v>
      </c>
      <c r="E458" s="203" t="s">
        <v>19</v>
      </c>
      <c r="F458" s="204" t="s">
        <v>573</v>
      </c>
      <c r="G458" s="201"/>
      <c r="H458" s="205">
        <v>67.78</v>
      </c>
      <c r="I458" s="206"/>
      <c r="J458" s="201"/>
      <c r="K458" s="201"/>
      <c r="L458" s="207"/>
      <c r="M458" s="208"/>
      <c r="N458" s="209"/>
      <c r="O458" s="209"/>
      <c r="P458" s="209"/>
      <c r="Q458" s="209"/>
      <c r="R458" s="209"/>
      <c r="S458" s="209"/>
      <c r="T458" s="210"/>
      <c r="AT458" s="211" t="s">
        <v>166</v>
      </c>
      <c r="AU458" s="211" t="s">
        <v>169</v>
      </c>
      <c r="AV458" s="13" t="s">
        <v>81</v>
      </c>
      <c r="AW458" s="13" t="s">
        <v>33</v>
      </c>
      <c r="AX458" s="13" t="s">
        <v>72</v>
      </c>
      <c r="AY458" s="211" t="s">
        <v>154</v>
      </c>
    </row>
    <row r="459" spans="1:65" s="13" customFormat="1" ht="11.25">
      <c r="B459" s="200"/>
      <c r="C459" s="201"/>
      <c r="D459" s="202" t="s">
        <v>166</v>
      </c>
      <c r="E459" s="203" t="s">
        <v>19</v>
      </c>
      <c r="F459" s="204" t="s">
        <v>574</v>
      </c>
      <c r="G459" s="201"/>
      <c r="H459" s="205">
        <v>38.023000000000003</v>
      </c>
      <c r="I459" s="206"/>
      <c r="J459" s="201"/>
      <c r="K459" s="201"/>
      <c r="L459" s="207"/>
      <c r="M459" s="208"/>
      <c r="N459" s="209"/>
      <c r="O459" s="209"/>
      <c r="P459" s="209"/>
      <c r="Q459" s="209"/>
      <c r="R459" s="209"/>
      <c r="S459" s="209"/>
      <c r="T459" s="210"/>
      <c r="AT459" s="211" t="s">
        <v>166</v>
      </c>
      <c r="AU459" s="211" t="s">
        <v>169</v>
      </c>
      <c r="AV459" s="13" t="s">
        <v>81</v>
      </c>
      <c r="AW459" s="13" t="s">
        <v>33</v>
      </c>
      <c r="AX459" s="13" t="s">
        <v>72</v>
      </c>
      <c r="AY459" s="211" t="s">
        <v>154</v>
      </c>
    </row>
    <row r="460" spans="1:65" s="14" customFormat="1" ht="11.25">
      <c r="B460" s="212"/>
      <c r="C460" s="213"/>
      <c r="D460" s="202" t="s">
        <v>166</v>
      </c>
      <c r="E460" s="214" t="s">
        <v>19</v>
      </c>
      <c r="F460" s="215" t="s">
        <v>168</v>
      </c>
      <c r="G460" s="213"/>
      <c r="H460" s="216">
        <v>105.803</v>
      </c>
      <c r="I460" s="217"/>
      <c r="J460" s="213"/>
      <c r="K460" s="213"/>
      <c r="L460" s="218"/>
      <c r="M460" s="219"/>
      <c r="N460" s="220"/>
      <c r="O460" s="220"/>
      <c r="P460" s="220"/>
      <c r="Q460" s="220"/>
      <c r="R460" s="220"/>
      <c r="S460" s="220"/>
      <c r="T460" s="221"/>
      <c r="AT460" s="222" t="s">
        <v>166</v>
      </c>
      <c r="AU460" s="222" t="s">
        <v>169</v>
      </c>
      <c r="AV460" s="14" t="s">
        <v>169</v>
      </c>
      <c r="AW460" s="14" t="s">
        <v>33</v>
      </c>
      <c r="AX460" s="14" t="s">
        <v>72</v>
      </c>
      <c r="AY460" s="222" t="s">
        <v>154</v>
      </c>
    </row>
    <row r="461" spans="1:65" s="15" customFormat="1" ht="11.25">
      <c r="B461" s="233"/>
      <c r="C461" s="234"/>
      <c r="D461" s="202" t="s">
        <v>166</v>
      </c>
      <c r="E461" s="235" t="s">
        <v>19</v>
      </c>
      <c r="F461" s="236" t="s">
        <v>575</v>
      </c>
      <c r="G461" s="234"/>
      <c r="H461" s="235" t="s">
        <v>19</v>
      </c>
      <c r="I461" s="237"/>
      <c r="J461" s="234"/>
      <c r="K461" s="234"/>
      <c r="L461" s="238"/>
      <c r="M461" s="239"/>
      <c r="N461" s="240"/>
      <c r="O461" s="240"/>
      <c r="P461" s="240"/>
      <c r="Q461" s="240"/>
      <c r="R461" s="240"/>
      <c r="S461" s="240"/>
      <c r="T461" s="241"/>
      <c r="AT461" s="242" t="s">
        <v>166</v>
      </c>
      <c r="AU461" s="242" t="s">
        <v>169</v>
      </c>
      <c r="AV461" s="15" t="s">
        <v>79</v>
      </c>
      <c r="AW461" s="15" t="s">
        <v>33</v>
      </c>
      <c r="AX461" s="15" t="s">
        <v>72</v>
      </c>
      <c r="AY461" s="242" t="s">
        <v>154</v>
      </c>
    </row>
    <row r="462" spans="1:65" s="15" customFormat="1" ht="11.25">
      <c r="B462" s="233"/>
      <c r="C462" s="234"/>
      <c r="D462" s="202" t="s">
        <v>166</v>
      </c>
      <c r="E462" s="235" t="s">
        <v>19</v>
      </c>
      <c r="F462" s="236" t="s">
        <v>576</v>
      </c>
      <c r="G462" s="234"/>
      <c r="H462" s="235" t="s">
        <v>19</v>
      </c>
      <c r="I462" s="237"/>
      <c r="J462" s="234"/>
      <c r="K462" s="234"/>
      <c r="L462" s="238"/>
      <c r="M462" s="239"/>
      <c r="N462" s="240"/>
      <c r="O462" s="240"/>
      <c r="P462" s="240"/>
      <c r="Q462" s="240"/>
      <c r="R462" s="240"/>
      <c r="S462" s="240"/>
      <c r="T462" s="241"/>
      <c r="AT462" s="242" t="s">
        <v>166</v>
      </c>
      <c r="AU462" s="242" t="s">
        <v>169</v>
      </c>
      <c r="AV462" s="15" t="s">
        <v>79</v>
      </c>
      <c r="AW462" s="15" t="s">
        <v>33</v>
      </c>
      <c r="AX462" s="15" t="s">
        <v>72</v>
      </c>
      <c r="AY462" s="242" t="s">
        <v>154</v>
      </c>
    </row>
    <row r="463" spans="1:65" s="13" customFormat="1" ht="11.25">
      <c r="B463" s="200"/>
      <c r="C463" s="201"/>
      <c r="D463" s="202" t="s">
        <v>166</v>
      </c>
      <c r="E463" s="203" t="s">
        <v>19</v>
      </c>
      <c r="F463" s="204" t="s">
        <v>577</v>
      </c>
      <c r="G463" s="201"/>
      <c r="H463" s="205">
        <v>220.13800000000001</v>
      </c>
      <c r="I463" s="206"/>
      <c r="J463" s="201"/>
      <c r="K463" s="201"/>
      <c r="L463" s="207"/>
      <c r="M463" s="208"/>
      <c r="N463" s="209"/>
      <c r="O463" s="209"/>
      <c r="P463" s="209"/>
      <c r="Q463" s="209"/>
      <c r="R463" s="209"/>
      <c r="S463" s="209"/>
      <c r="T463" s="210"/>
      <c r="AT463" s="211" t="s">
        <v>166</v>
      </c>
      <c r="AU463" s="211" t="s">
        <v>169</v>
      </c>
      <c r="AV463" s="13" t="s">
        <v>81</v>
      </c>
      <c r="AW463" s="13" t="s">
        <v>33</v>
      </c>
      <c r="AX463" s="13" t="s">
        <v>72</v>
      </c>
      <c r="AY463" s="211" t="s">
        <v>154</v>
      </c>
    </row>
    <row r="464" spans="1:65" s="14" customFormat="1" ht="11.25">
      <c r="B464" s="212"/>
      <c r="C464" s="213"/>
      <c r="D464" s="202" t="s">
        <v>166</v>
      </c>
      <c r="E464" s="214" t="s">
        <v>19</v>
      </c>
      <c r="F464" s="215" t="s">
        <v>168</v>
      </c>
      <c r="G464" s="213"/>
      <c r="H464" s="216">
        <v>220.13800000000001</v>
      </c>
      <c r="I464" s="217"/>
      <c r="J464" s="213"/>
      <c r="K464" s="213"/>
      <c r="L464" s="218"/>
      <c r="M464" s="219"/>
      <c r="N464" s="220"/>
      <c r="O464" s="220"/>
      <c r="P464" s="220"/>
      <c r="Q464" s="220"/>
      <c r="R464" s="220"/>
      <c r="S464" s="220"/>
      <c r="T464" s="221"/>
      <c r="AT464" s="222" t="s">
        <v>166</v>
      </c>
      <c r="AU464" s="222" t="s">
        <v>169</v>
      </c>
      <c r="AV464" s="14" t="s">
        <v>169</v>
      </c>
      <c r="AW464" s="14" t="s">
        <v>33</v>
      </c>
      <c r="AX464" s="14" t="s">
        <v>72</v>
      </c>
      <c r="AY464" s="222" t="s">
        <v>154</v>
      </c>
    </row>
    <row r="465" spans="1:65" s="16" customFormat="1" ht="11.25">
      <c r="B465" s="243"/>
      <c r="C465" s="244"/>
      <c r="D465" s="202" t="s">
        <v>166</v>
      </c>
      <c r="E465" s="245" t="s">
        <v>19</v>
      </c>
      <c r="F465" s="246" t="s">
        <v>278</v>
      </c>
      <c r="G465" s="244"/>
      <c r="H465" s="247">
        <v>325.94099999999997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AT465" s="253" t="s">
        <v>166</v>
      </c>
      <c r="AU465" s="253" t="s">
        <v>169</v>
      </c>
      <c r="AV465" s="16" t="s">
        <v>162</v>
      </c>
      <c r="AW465" s="16" t="s">
        <v>33</v>
      </c>
      <c r="AX465" s="16" t="s">
        <v>79</v>
      </c>
      <c r="AY465" s="253" t="s">
        <v>154</v>
      </c>
    </row>
    <row r="466" spans="1:65" s="12" customFormat="1" ht="20.85" customHeight="1">
      <c r="B466" s="166"/>
      <c r="C466" s="167"/>
      <c r="D466" s="168" t="s">
        <v>71</v>
      </c>
      <c r="E466" s="180" t="s">
        <v>578</v>
      </c>
      <c r="F466" s="180" t="s">
        <v>579</v>
      </c>
      <c r="G466" s="167"/>
      <c r="H466" s="167"/>
      <c r="I466" s="170"/>
      <c r="J466" s="181">
        <f>BK466</f>
        <v>0</v>
      </c>
      <c r="K466" s="167"/>
      <c r="L466" s="172"/>
      <c r="M466" s="173"/>
      <c r="N466" s="174"/>
      <c r="O466" s="174"/>
      <c r="P466" s="175">
        <f>SUM(P467:P480)</f>
        <v>0</v>
      </c>
      <c r="Q466" s="174"/>
      <c r="R466" s="175">
        <f>SUM(R467:R480)</f>
        <v>3.9653618800000001</v>
      </c>
      <c r="S466" s="174"/>
      <c r="T466" s="176">
        <f>SUM(T467:T480)</f>
        <v>3.8834119999999999</v>
      </c>
      <c r="AR466" s="177" t="s">
        <v>79</v>
      </c>
      <c r="AT466" s="178" t="s">
        <v>71</v>
      </c>
      <c r="AU466" s="178" t="s">
        <v>81</v>
      </c>
      <c r="AY466" s="177" t="s">
        <v>154</v>
      </c>
      <c r="BK466" s="179">
        <f>SUM(BK467:BK480)</f>
        <v>0</v>
      </c>
    </row>
    <row r="467" spans="1:65" s="2" customFormat="1" ht="24.2" customHeight="1">
      <c r="A467" s="38"/>
      <c r="B467" s="39"/>
      <c r="C467" s="182" t="s">
        <v>533</v>
      </c>
      <c r="D467" s="182" t="s">
        <v>157</v>
      </c>
      <c r="E467" s="183" t="s">
        <v>580</v>
      </c>
      <c r="F467" s="184" t="s">
        <v>581</v>
      </c>
      <c r="G467" s="185" t="s">
        <v>160</v>
      </c>
      <c r="H467" s="186">
        <v>405.76499999999999</v>
      </c>
      <c r="I467" s="187"/>
      <c r="J467" s="188">
        <f>ROUND(I467*H467,2)</f>
        <v>0</v>
      </c>
      <c r="K467" s="184" t="s">
        <v>161</v>
      </c>
      <c r="L467" s="43"/>
      <c r="M467" s="189" t="s">
        <v>19</v>
      </c>
      <c r="N467" s="190" t="s">
        <v>43</v>
      </c>
      <c r="O467" s="68"/>
      <c r="P467" s="191">
        <f>O467*H467</f>
        <v>0</v>
      </c>
      <c r="Q467" s="191">
        <v>4.0000000000000003E-5</v>
      </c>
      <c r="R467" s="191">
        <f>Q467*H467</f>
        <v>1.6230600000000001E-2</v>
      </c>
      <c r="S467" s="191">
        <v>0</v>
      </c>
      <c r="T467" s="192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93" t="s">
        <v>162</v>
      </c>
      <c r="AT467" s="193" t="s">
        <v>157</v>
      </c>
      <c r="AU467" s="193" t="s">
        <v>169</v>
      </c>
      <c r="AY467" s="21" t="s">
        <v>154</v>
      </c>
      <c r="BE467" s="194">
        <f>IF(N467="základní",J467,0)</f>
        <v>0</v>
      </c>
      <c r="BF467" s="194">
        <f>IF(N467="snížená",J467,0)</f>
        <v>0</v>
      </c>
      <c r="BG467" s="194">
        <f>IF(N467="zákl. přenesená",J467,0)</f>
        <v>0</v>
      </c>
      <c r="BH467" s="194">
        <f>IF(N467="sníž. přenesená",J467,0)</f>
        <v>0</v>
      </c>
      <c r="BI467" s="194">
        <f>IF(N467="nulová",J467,0)</f>
        <v>0</v>
      </c>
      <c r="BJ467" s="21" t="s">
        <v>79</v>
      </c>
      <c r="BK467" s="194">
        <f>ROUND(I467*H467,2)</f>
        <v>0</v>
      </c>
      <c r="BL467" s="21" t="s">
        <v>162</v>
      </c>
      <c r="BM467" s="193" t="s">
        <v>582</v>
      </c>
    </row>
    <row r="468" spans="1:65" s="2" customFormat="1" ht="11.25">
      <c r="A468" s="38"/>
      <c r="B468" s="39"/>
      <c r="C468" s="40"/>
      <c r="D468" s="195" t="s">
        <v>164</v>
      </c>
      <c r="E468" s="40"/>
      <c r="F468" s="196" t="s">
        <v>583</v>
      </c>
      <c r="G468" s="40"/>
      <c r="H468" s="40"/>
      <c r="I468" s="197"/>
      <c r="J468" s="40"/>
      <c r="K468" s="40"/>
      <c r="L468" s="43"/>
      <c r="M468" s="198"/>
      <c r="N468" s="199"/>
      <c r="O468" s="68"/>
      <c r="P468" s="68"/>
      <c r="Q468" s="68"/>
      <c r="R468" s="68"/>
      <c r="S468" s="68"/>
      <c r="T468" s="69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21" t="s">
        <v>164</v>
      </c>
      <c r="AU468" s="21" t="s">
        <v>169</v>
      </c>
    </row>
    <row r="469" spans="1:65" s="13" customFormat="1" ht="11.25">
      <c r="B469" s="200"/>
      <c r="C469" s="201"/>
      <c r="D469" s="202" t="s">
        <v>166</v>
      </c>
      <c r="E469" s="203" t="s">
        <v>19</v>
      </c>
      <c r="F469" s="204" t="s">
        <v>584</v>
      </c>
      <c r="G469" s="201"/>
      <c r="H469" s="205">
        <v>135.255</v>
      </c>
      <c r="I469" s="206"/>
      <c r="J469" s="201"/>
      <c r="K469" s="201"/>
      <c r="L469" s="207"/>
      <c r="M469" s="208"/>
      <c r="N469" s="209"/>
      <c r="O469" s="209"/>
      <c r="P469" s="209"/>
      <c r="Q469" s="209"/>
      <c r="R469" s="209"/>
      <c r="S469" s="209"/>
      <c r="T469" s="210"/>
      <c r="AT469" s="211" t="s">
        <v>166</v>
      </c>
      <c r="AU469" s="211" t="s">
        <v>169</v>
      </c>
      <c r="AV469" s="13" t="s">
        <v>81</v>
      </c>
      <c r="AW469" s="13" t="s">
        <v>33</v>
      </c>
      <c r="AX469" s="13" t="s">
        <v>72</v>
      </c>
      <c r="AY469" s="211" t="s">
        <v>154</v>
      </c>
    </row>
    <row r="470" spans="1:65" s="13" customFormat="1" ht="11.25">
      <c r="B470" s="200"/>
      <c r="C470" s="201"/>
      <c r="D470" s="202" t="s">
        <v>166</v>
      </c>
      <c r="E470" s="203" t="s">
        <v>19</v>
      </c>
      <c r="F470" s="204" t="s">
        <v>585</v>
      </c>
      <c r="G470" s="201"/>
      <c r="H470" s="205">
        <v>270.51</v>
      </c>
      <c r="I470" s="206"/>
      <c r="J470" s="201"/>
      <c r="K470" s="201"/>
      <c r="L470" s="207"/>
      <c r="M470" s="208"/>
      <c r="N470" s="209"/>
      <c r="O470" s="209"/>
      <c r="P470" s="209"/>
      <c r="Q470" s="209"/>
      <c r="R470" s="209"/>
      <c r="S470" s="209"/>
      <c r="T470" s="210"/>
      <c r="AT470" s="211" t="s">
        <v>166</v>
      </c>
      <c r="AU470" s="211" t="s">
        <v>169</v>
      </c>
      <c r="AV470" s="13" t="s">
        <v>81</v>
      </c>
      <c r="AW470" s="13" t="s">
        <v>33</v>
      </c>
      <c r="AX470" s="13" t="s">
        <v>72</v>
      </c>
      <c r="AY470" s="211" t="s">
        <v>154</v>
      </c>
    </row>
    <row r="471" spans="1:65" s="14" customFormat="1" ht="11.25">
      <c r="B471" s="212"/>
      <c r="C471" s="213"/>
      <c r="D471" s="202" t="s">
        <v>166</v>
      </c>
      <c r="E471" s="214" t="s">
        <v>19</v>
      </c>
      <c r="F471" s="215" t="s">
        <v>168</v>
      </c>
      <c r="G471" s="213"/>
      <c r="H471" s="216">
        <v>405.76499999999999</v>
      </c>
      <c r="I471" s="217"/>
      <c r="J471" s="213"/>
      <c r="K471" s="213"/>
      <c r="L471" s="218"/>
      <c r="M471" s="219"/>
      <c r="N471" s="220"/>
      <c r="O471" s="220"/>
      <c r="P471" s="220"/>
      <c r="Q471" s="220"/>
      <c r="R471" s="220"/>
      <c r="S471" s="220"/>
      <c r="T471" s="221"/>
      <c r="AT471" s="222" t="s">
        <v>166</v>
      </c>
      <c r="AU471" s="222" t="s">
        <v>169</v>
      </c>
      <c r="AV471" s="14" t="s">
        <v>169</v>
      </c>
      <c r="AW471" s="14" t="s">
        <v>33</v>
      </c>
      <c r="AX471" s="14" t="s">
        <v>79</v>
      </c>
      <c r="AY471" s="222" t="s">
        <v>154</v>
      </c>
    </row>
    <row r="472" spans="1:65" s="2" customFormat="1" ht="24.2" customHeight="1">
      <c r="A472" s="38"/>
      <c r="B472" s="39"/>
      <c r="C472" s="182" t="s">
        <v>586</v>
      </c>
      <c r="D472" s="182" t="s">
        <v>157</v>
      </c>
      <c r="E472" s="183" t="s">
        <v>587</v>
      </c>
      <c r="F472" s="184" t="s">
        <v>588</v>
      </c>
      <c r="G472" s="185" t="s">
        <v>160</v>
      </c>
      <c r="H472" s="186">
        <v>149.36199999999999</v>
      </c>
      <c r="I472" s="187"/>
      <c r="J472" s="188">
        <f>ROUND(I472*H472,2)</f>
        <v>0</v>
      </c>
      <c r="K472" s="184" t="s">
        <v>161</v>
      </c>
      <c r="L472" s="43"/>
      <c r="M472" s="189" t="s">
        <v>19</v>
      </c>
      <c r="N472" s="190" t="s">
        <v>43</v>
      </c>
      <c r="O472" s="68"/>
      <c r="P472" s="191">
        <f>O472*H472</f>
        <v>0</v>
      </c>
      <c r="Q472" s="191">
        <v>2.6440000000000002E-2</v>
      </c>
      <c r="R472" s="191">
        <f>Q472*H472</f>
        <v>3.94913128</v>
      </c>
      <c r="S472" s="191">
        <v>2.5999999999999999E-2</v>
      </c>
      <c r="T472" s="192">
        <f>S472*H472</f>
        <v>3.8834119999999999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93" t="s">
        <v>162</v>
      </c>
      <c r="AT472" s="193" t="s">
        <v>157</v>
      </c>
      <c r="AU472" s="193" t="s">
        <v>169</v>
      </c>
      <c r="AY472" s="21" t="s">
        <v>154</v>
      </c>
      <c r="BE472" s="194">
        <f>IF(N472="základní",J472,0)</f>
        <v>0</v>
      </c>
      <c r="BF472" s="194">
        <f>IF(N472="snížená",J472,0)</f>
        <v>0</v>
      </c>
      <c r="BG472" s="194">
        <f>IF(N472="zákl. přenesená",J472,0)</f>
        <v>0</v>
      </c>
      <c r="BH472" s="194">
        <f>IF(N472="sníž. přenesená",J472,0)</f>
        <v>0</v>
      </c>
      <c r="BI472" s="194">
        <f>IF(N472="nulová",J472,0)</f>
        <v>0</v>
      </c>
      <c r="BJ472" s="21" t="s">
        <v>79</v>
      </c>
      <c r="BK472" s="194">
        <f>ROUND(I472*H472,2)</f>
        <v>0</v>
      </c>
      <c r="BL472" s="21" t="s">
        <v>162</v>
      </c>
      <c r="BM472" s="193" t="s">
        <v>589</v>
      </c>
    </row>
    <row r="473" spans="1:65" s="2" customFormat="1" ht="11.25">
      <c r="A473" s="38"/>
      <c r="B473" s="39"/>
      <c r="C473" s="40"/>
      <c r="D473" s="195" t="s">
        <v>164</v>
      </c>
      <c r="E473" s="40"/>
      <c r="F473" s="196" t="s">
        <v>590</v>
      </c>
      <c r="G473" s="40"/>
      <c r="H473" s="40"/>
      <c r="I473" s="197"/>
      <c r="J473" s="40"/>
      <c r="K473" s="40"/>
      <c r="L473" s="43"/>
      <c r="M473" s="198"/>
      <c r="N473" s="199"/>
      <c r="O473" s="68"/>
      <c r="P473" s="68"/>
      <c r="Q473" s="68"/>
      <c r="R473" s="68"/>
      <c r="S473" s="68"/>
      <c r="T473" s="69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21" t="s">
        <v>164</v>
      </c>
      <c r="AU473" s="21" t="s">
        <v>169</v>
      </c>
    </row>
    <row r="474" spans="1:65" s="13" customFormat="1" ht="11.25">
      <c r="B474" s="200"/>
      <c r="C474" s="201"/>
      <c r="D474" s="202" t="s">
        <v>166</v>
      </c>
      <c r="E474" s="203" t="s">
        <v>19</v>
      </c>
      <c r="F474" s="204" t="s">
        <v>591</v>
      </c>
      <c r="G474" s="201"/>
      <c r="H474" s="205">
        <v>12.074999999999999</v>
      </c>
      <c r="I474" s="206"/>
      <c r="J474" s="201"/>
      <c r="K474" s="201"/>
      <c r="L474" s="207"/>
      <c r="M474" s="208"/>
      <c r="N474" s="209"/>
      <c r="O474" s="209"/>
      <c r="P474" s="209"/>
      <c r="Q474" s="209"/>
      <c r="R474" s="209"/>
      <c r="S474" s="209"/>
      <c r="T474" s="210"/>
      <c r="AT474" s="211" t="s">
        <v>166</v>
      </c>
      <c r="AU474" s="211" t="s">
        <v>169</v>
      </c>
      <c r="AV474" s="13" t="s">
        <v>81</v>
      </c>
      <c r="AW474" s="13" t="s">
        <v>33</v>
      </c>
      <c r="AX474" s="13" t="s">
        <v>72</v>
      </c>
      <c r="AY474" s="211" t="s">
        <v>154</v>
      </c>
    </row>
    <row r="475" spans="1:65" s="13" customFormat="1" ht="11.25">
      <c r="B475" s="200"/>
      <c r="C475" s="201"/>
      <c r="D475" s="202" t="s">
        <v>166</v>
      </c>
      <c r="E475" s="203" t="s">
        <v>19</v>
      </c>
      <c r="F475" s="204" t="s">
        <v>592</v>
      </c>
      <c r="G475" s="201"/>
      <c r="H475" s="205">
        <v>137.28700000000001</v>
      </c>
      <c r="I475" s="206"/>
      <c r="J475" s="201"/>
      <c r="K475" s="201"/>
      <c r="L475" s="207"/>
      <c r="M475" s="208"/>
      <c r="N475" s="209"/>
      <c r="O475" s="209"/>
      <c r="P475" s="209"/>
      <c r="Q475" s="209"/>
      <c r="R475" s="209"/>
      <c r="S475" s="209"/>
      <c r="T475" s="210"/>
      <c r="AT475" s="211" t="s">
        <v>166</v>
      </c>
      <c r="AU475" s="211" t="s">
        <v>169</v>
      </c>
      <c r="AV475" s="13" t="s">
        <v>81</v>
      </c>
      <c r="AW475" s="13" t="s">
        <v>33</v>
      </c>
      <c r="AX475" s="13" t="s">
        <v>72</v>
      </c>
      <c r="AY475" s="211" t="s">
        <v>154</v>
      </c>
    </row>
    <row r="476" spans="1:65" s="14" customFormat="1" ht="11.25">
      <c r="B476" s="212"/>
      <c r="C476" s="213"/>
      <c r="D476" s="202" t="s">
        <v>166</v>
      </c>
      <c r="E476" s="214" t="s">
        <v>19</v>
      </c>
      <c r="F476" s="215" t="s">
        <v>168</v>
      </c>
      <c r="G476" s="213"/>
      <c r="H476" s="216">
        <v>149.36199999999999</v>
      </c>
      <c r="I476" s="217"/>
      <c r="J476" s="213"/>
      <c r="K476" s="213"/>
      <c r="L476" s="218"/>
      <c r="M476" s="219"/>
      <c r="N476" s="220"/>
      <c r="O476" s="220"/>
      <c r="P476" s="220"/>
      <c r="Q476" s="220"/>
      <c r="R476" s="220"/>
      <c r="S476" s="220"/>
      <c r="T476" s="221"/>
      <c r="AT476" s="222" t="s">
        <v>166</v>
      </c>
      <c r="AU476" s="222" t="s">
        <v>169</v>
      </c>
      <c r="AV476" s="14" t="s">
        <v>169</v>
      </c>
      <c r="AW476" s="14" t="s">
        <v>33</v>
      </c>
      <c r="AX476" s="14" t="s">
        <v>79</v>
      </c>
      <c r="AY476" s="222" t="s">
        <v>154</v>
      </c>
    </row>
    <row r="477" spans="1:65" s="2" customFormat="1" ht="16.5" customHeight="1">
      <c r="A477" s="38"/>
      <c r="B477" s="39"/>
      <c r="C477" s="182" t="s">
        <v>593</v>
      </c>
      <c r="D477" s="182" t="s">
        <v>157</v>
      </c>
      <c r="E477" s="183" t="s">
        <v>594</v>
      </c>
      <c r="F477" s="184" t="s">
        <v>595</v>
      </c>
      <c r="G477" s="185" t="s">
        <v>160</v>
      </c>
      <c r="H477" s="186">
        <v>39.328000000000003</v>
      </c>
      <c r="I477" s="187"/>
      <c r="J477" s="188">
        <f>ROUND(I477*H477,2)</f>
        <v>0</v>
      </c>
      <c r="K477" s="184" t="s">
        <v>161</v>
      </c>
      <c r="L477" s="43"/>
      <c r="M477" s="189" t="s">
        <v>19</v>
      </c>
      <c r="N477" s="190" t="s">
        <v>43</v>
      </c>
      <c r="O477" s="68"/>
      <c r="P477" s="191">
        <f>O477*H477</f>
        <v>0</v>
      </c>
      <c r="Q477" s="191">
        <v>0</v>
      </c>
      <c r="R477" s="191">
        <f>Q477*H477</f>
        <v>0</v>
      </c>
      <c r="S477" s="191">
        <v>0</v>
      </c>
      <c r="T477" s="192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93" t="s">
        <v>162</v>
      </c>
      <c r="AT477" s="193" t="s">
        <v>157</v>
      </c>
      <c r="AU477" s="193" t="s">
        <v>169</v>
      </c>
      <c r="AY477" s="21" t="s">
        <v>154</v>
      </c>
      <c r="BE477" s="194">
        <f>IF(N477="základní",J477,0)</f>
        <v>0</v>
      </c>
      <c r="BF477" s="194">
        <f>IF(N477="snížená",J477,0)</f>
        <v>0</v>
      </c>
      <c r="BG477" s="194">
        <f>IF(N477="zákl. přenesená",J477,0)</f>
        <v>0</v>
      </c>
      <c r="BH477" s="194">
        <f>IF(N477="sníž. přenesená",J477,0)</f>
        <v>0</v>
      </c>
      <c r="BI477" s="194">
        <f>IF(N477="nulová",J477,0)</f>
        <v>0</v>
      </c>
      <c r="BJ477" s="21" t="s">
        <v>79</v>
      </c>
      <c r="BK477" s="194">
        <f>ROUND(I477*H477,2)</f>
        <v>0</v>
      </c>
      <c r="BL477" s="21" t="s">
        <v>162</v>
      </c>
      <c r="BM477" s="193" t="s">
        <v>596</v>
      </c>
    </row>
    <row r="478" spans="1:65" s="2" customFormat="1" ht="11.25">
      <c r="A478" s="38"/>
      <c r="B478" s="39"/>
      <c r="C478" s="40"/>
      <c r="D478" s="195" t="s">
        <v>164</v>
      </c>
      <c r="E478" s="40"/>
      <c r="F478" s="196" t="s">
        <v>597</v>
      </c>
      <c r="G478" s="40"/>
      <c r="H478" s="40"/>
      <c r="I478" s="197"/>
      <c r="J478" s="40"/>
      <c r="K478" s="40"/>
      <c r="L478" s="43"/>
      <c r="M478" s="198"/>
      <c r="N478" s="199"/>
      <c r="O478" s="68"/>
      <c r="P478" s="68"/>
      <c r="Q478" s="68"/>
      <c r="R478" s="68"/>
      <c r="S478" s="68"/>
      <c r="T478" s="69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21" t="s">
        <v>164</v>
      </c>
      <c r="AU478" s="21" t="s">
        <v>169</v>
      </c>
    </row>
    <row r="479" spans="1:65" s="13" customFormat="1" ht="11.25">
      <c r="B479" s="200"/>
      <c r="C479" s="201"/>
      <c r="D479" s="202" t="s">
        <v>166</v>
      </c>
      <c r="E479" s="203" t="s">
        <v>19</v>
      </c>
      <c r="F479" s="204" t="s">
        <v>521</v>
      </c>
      <c r="G479" s="201"/>
      <c r="H479" s="205">
        <v>39.328000000000003</v>
      </c>
      <c r="I479" s="206"/>
      <c r="J479" s="201"/>
      <c r="K479" s="201"/>
      <c r="L479" s="207"/>
      <c r="M479" s="208"/>
      <c r="N479" s="209"/>
      <c r="O479" s="209"/>
      <c r="P479" s="209"/>
      <c r="Q479" s="209"/>
      <c r="R479" s="209"/>
      <c r="S479" s="209"/>
      <c r="T479" s="210"/>
      <c r="AT479" s="211" t="s">
        <v>166</v>
      </c>
      <c r="AU479" s="211" t="s">
        <v>169</v>
      </c>
      <c r="AV479" s="13" t="s">
        <v>81</v>
      </c>
      <c r="AW479" s="13" t="s">
        <v>33</v>
      </c>
      <c r="AX479" s="13" t="s">
        <v>72</v>
      </c>
      <c r="AY479" s="211" t="s">
        <v>154</v>
      </c>
    </row>
    <row r="480" spans="1:65" s="14" customFormat="1" ht="11.25">
      <c r="B480" s="212"/>
      <c r="C480" s="213"/>
      <c r="D480" s="202" t="s">
        <v>166</v>
      </c>
      <c r="E480" s="214" t="s">
        <v>19</v>
      </c>
      <c r="F480" s="215" t="s">
        <v>168</v>
      </c>
      <c r="G480" s="213"/>
      <c r="H480" s="216">
        <v>39.328000000000003</v>
      </c>
      <c r="I480" s="217"/>
      <c r="J480" s="213"/>
      <c r="K480" s="213"/>
      <c r="L480" s="218"/>
      <c r="M480" s="219"/>
      <c r="N480" s="220"/>
      <c r="O480" s="220"/>
      <c r="P480" s="220"/>
      <c r="Q480" s="220"/>
      <c r="R480" s="220"/>
      <c r="S480" s="220"/>
      <c r="T480" s="221"/>
      <c r="AT480" s="222" t="s">
        <v>166</v>
      </c>
      <c r="AU480" s="222" t="s">
        <v>169</v>
      </c>
      <c r="AV480" s="14" t="s">
        <v>169</v>
      </c>
      <c r="AW480" s="14" t="s">
        <v>33</v>
      </c>
      <c r="AX480" s="14" t="s">
        <v>79</v>
      </c>
      <c r="AY480" s="222" t="s">
        <v>154</v>
      </c>
    </row>
    <row r="481" spans="1:65" s="12" customFormat="1" ht="20.85" customHeight="1">
      <c r="B481" s="166"/>
      <c r="C481" s="167"/>
      <c r="D481" s="168" t="s">
        <v>71</v>
      </c>
      <c r="E481" s="180" t="s">
        <v>598</v>
      </c>
      <c r="F481" s="180" t="s">
        <v>599</v>
      </c>
      <c r="G481" s="167"/>
      <c r="H481" s="167"/>
      <c r="I481" s="170"/>
      <c r="J481" s="181">
        <f>BK481</f>
        <v>0</v>
      </c>
      <c r="K481" s="167"/>
      <c r="L481" s="172"/>
      <c r="M481" s="173"/>
      <c r="N481" s="174"/>
      <c r="O481" s="174"/>
      <c r="P481" s="175">
        <f>SUM(P482:P631)</f>
        <v>0</v>
      </c>
      <c r="Q481" s="174"/>
      <c r="R481" s="175">
        <f>SUM(R482:R631)</f>
        <v>8.1000000000000004E-5</v>
      </c>
      <c r="S481" s="174"/>
      <c r="T481" s="176">
        <f>SUM(T482:T631)</f>
        <v>33.226694139999992</v>
      </c>
      <c r="AR481" s="177" t="s">
        <v>79</v>
      </c>
      <c r="AT481" s="178" t="s">
        <v>71</v>
      </c>
      <c r="AU481" s="178" t="s">
        <v>81</v>
      </c>
      <c r="AY481" s="177" t="s">
        <v>154</v>
      </c>
      <c r="BK481" s="179">
        <f>SUM(BK482:BK631)</f>
        <v>0</v>
      </c>
    </row>
    <row r="482" spans="1:65" s="2" customFormat="1" ht="16.5" customHeight="1">
      <c r="A482" s="38"/>
      <c r="B482" s="39"/>
      <c r="C482" s="182" t="s">
        <v>600</v>
      </c>
      <c r="D482" s="182" t="s">
        <v>157</v>
      </c>
      <c r="E482" s="183" t="s">
        <v>601</v>
      </c>
      <c r="F482" s="184" t="s">
        <v>602</v>
      </c>
      <c r="G482" s="185" t="s">
        <v>160</v>
      </c>
      <c r="H482" s="186">
        <v>10.01</v>
      </c>
      <c r="I482" s="187"/>
      <c r="J482" s="188">
        <f>ROUND(I482*H482,2)</f>
        <v>0</v>
      </c>
      <c r="K482" s="184" t="s">
        <v>161</v>
      </c>
      <c r="L482" s="43"/>
      <c r="M482" s="189" t="s">
        <v>19</v>
      </c>
      <c r="N482" s="190" t="s">
        <v>43</v>
      </c>
      <c r="O482" s="68"/>
      <c r="P482" s="191">
        <f>O482*H482</f>
        <v>0</v>
      </c>
      <c r="Q482" s="191">
        <v>0</v>
      </c>
      <c r="R482" s="191">
        <f>Q482*H482</f>
        <v>0</v>
      </c>
      <c r="S482" s="191">
        <v>5.94E-3</v>
      </c>
      <c r="T482" s="192">
        <f>S482*H482</f>
        <v>5.9459399999999996E-2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93" t="s">
        <v>162</v>
      </c>
      <c r="AT482" s="193" t="s">
        <v>157</v>
      </c>
      <c r="AU482" s="193" t="s">
        <v>169</v>
      </c>
      <c r="AY482" s="21" t="s">
        <v>154</v>
      </c>
      <c r="BE482" s="194">
        <f>IF(N482="základní",J482,0)</f>
        <v>0</v>
      </c>
      <c r="BF482" s="194">
        <f>IF(N482="snížená",J482,0)</f>
        <v>0</v>
      </c>
      <c r="BG482" s="194">
        <f>IF(N482="zákl. přenesená",J482,0)</f>
        <v>0</v>
      </c>
      <c r="BH482" s="194">
        <f>IF(N482="sníž. přenesená",J482,0)</f>
        <v>0</v>
      </c>
      <c r="BI482" s="194">
        <f>IF(N482="nulová",J482,0)</f>
        <v>0</v>
      </c>
      <c r="BJ482" s="21" t="s">
        <v>79</v>
      </c>
      <c r="BK482" s="194">
        <f>ROUND(I482*H482,2)</f>
        <v>0</v>
      </c>
      <c r="BL482" s="21" t="s">
        <v>162</v>
      </c>
      <c r="BM482" s="193" t="s">
        <v>603</v>
      </c>
    </row>
    <row r="483" spans="1:65" s="2" customFormat="1" ht="11.25">
      <c r="A483" s="38"/>
      <c r="B483" s="39"/>
      <c r="C483" s="40"/>
      <c r="D483" s="195" t="s">
        <v>164</v>
      </c>
      <c r="E483" s="40"/>
      <c r="F483" s="196" t="s">
        <v>604</v>
      </c>
      <c r="G483" s="40"/>
      <c r="H483" s="40"/>
      <c r="I483" s="197"/>
      <c r="J483" s="40"/>
      <c r="K483" s="40"/>
      <c r="L483" s="43"/>
      <c r="M483" s="198"/>
      <c r="N483" s="199"/>
      <c r="O483" s="68"/>
      <c r="P483" s="68"/>
      <c r="Q483" s="68"/>
      <c r="R483" s="68"/>
      <c r="S483" s="68"/>
      <c r="T483" s="69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21" t="s">
        <v>164</v>
      </c>
      <c r="AU483" s="21" t="s">
        <v>169</v>
      </c>
    </row>
    <row r="484" spans="1:65" s="13" customFormat="1" ht="11.25">
      <c r="B484" s="200"/>
      <c r="C484" s="201"/>
      <c r="D484" s="202" t="s">
        <v>166</v>
      </c>
      <c r="E484" s="203" t="s">
        <v>19</v>
      </c>
      <c r="F484" s="204" t="s">
        <v>605</v>
      </c>
      <c r="G484" s="201"/>
      <c r="H484" s="205">
        <v>10.01</v>
      </c>
      <c r="I484" s="206"/>
      <c r="J484" s="201"/>
      <c r="K484" s="201"/>
      <c r="L484" s="207"/>
      <c r="M484" s="208"/>
      <c r="N484" s="209"/>
      <c r="O484" s="209"/>
      <c r="P484" s="209"/>
      <c r="Q484" s="209"/>
      <c r="R484" s="209"/>
      <c r="S484" s="209"/>
      <c r="T484" s="210"/>
      <c r="AT484" s="211" t="s">
        <v>166</v>
      </c>
      <c r="AU484" s="211" t="s">
        <v>169</v>
      </c>
      <c r="AV484" s="13" t="s">
        <v>81</v>
      </c>
      <c r="AW484" s="13" t="s">
        <v>33</v>
      </c>
      <c r="AX484" s="13" t="s">
        <v>72</v>
      </c>
      <c r="AY484" s="211" t="s">
        <v>154</v>
      </c>
    </row>
    <row r="485" spans="1:65" s="14" customFormat="1" ht="11.25">
      <c r="B485" s="212"/>
      <c r="C485" s="213"/>
      <c r="D485" s="202" t="s">
        <v>166</v>
      </c>
      <c r="E485" s="214" t="s">
        <v>19</v>
      </c>
      <c r="F485" s="215" t="s">
        <v>168</v>
      </c>
      <c r="G485" s="213"/>
      <c r="H485" s="216">
        <v>10.01</v>
      </c>
      <c r="I485" s="217"/>
      <c r="J485" s="213"/>
      <c r="K485" s="213"/>
      <c r="L485" s="218"/>
      <c r="M485" s="219"/>
      <c r="N485" s="220"/>
      <c r="O485" s="220"/>
      <c r="P485" s="220"/>
      <c r="Q485" s="220"/>
      <c r="R485" s="220"/>
      <c r="S485" s="220"/>
      <c r="T485" s="221"/>
      <c r="AT485" s="222" t="s">
        <v>166</v>
      </c>
      <c r="AU485" s="222" t="s">
        <v>169</v>
      </c>
      <c r="AV485" s="14" t="s">
        <v>169</v>
      </c>
      <c r="AW485" s="14" t="s">
        <v>33</v>
      </c>
      <c r="AX485" s="14" t="s">
        <v>79</v>
      </c>
      <c r="AY485" s="222" t="s">
        <v>154</v>
      </c>
    </row>
    <row r="486" spans="1:65" s="2" customFormat="1" ht="16.5" customHeight="1">
      <c r="A486" s="38"/>
      <c r="B486" s="39"/>
      <c r="C486" s="182" t="s">
        <v>606</v>
      </c>
      <c r="D486" s="182" t="s">
        <v>157</v>
      </c>
      <c r="E486" s="183" t="s">
        <v>607</v>
      </c>
      <c r="F486" s="184" t="s">
        <v>608</v>
      </c>
      <c r="G486" s="185" t="s">
        <v>160</v>
      </c>
      <c r="H486" s="186">
        <v>294.851</v>
      </c>
      <c r="I486" s="187"/>
      <c r="J486" s="188">
        <f>ROUND(I486*H486,2)</f>
        <v>0</v>
      </c>
      <c r="K486" s="184" t="s">
        <v>161</v>
      </c>
      <c r="L486" s="43"/>
      <c r="M486" s="189" t="s">
        <v>19</v>
      </c>
      <c r="N486" s="190" t="s">
        <v>43</v>
      </c>
      <c r="O486" s="68"/>
      <c r="P486" s="191">
        <f>O486*H486</f>
        <v>0</v>
      </c>
      <c r="Q486" s="191">
        <v>0</v>
      </c>
      <c r="R486" s="191">
        <f>Q486*H486</f>
        <v>0</v>
      </c>
      <c r="S486" s="191">
        <v>5.7099999999999998E-3</v>
      </c>
      <c r="T486" s="192">
        <f>S486*H486</f>
        <v>1.6835992099999999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93" t="s">
        <v>162</v>
      </c>
      <c r="AT486" s="193" t="s">
        <v>157</v>
      </c>
      <c r="AU486" s="193" t="s">
        <v>169</v>
      </c>
      <c r="AY486" s="21" t="s">
        <v>154</v>
      </c>
      <c r="BE486" s="194">
        <f>IF(N486="základní",J486,0)</f>
        <v>0</v>
      </c>
      <c r="BF486" s="194">
        <f>IF(N486="snížená",J486,0)</f>
        <v>0</v>
      </c>
      <c r="BG486" s="194">
        <f>IF(N486="zákl. přenesená",J486,0)</f>
        <v>0</v>
      </c>
      <c r="BH486" s="194">
        <f>IF(N486="sníž. přenesená",J486,0)</f>
        <v>0</v>
      </c>
      <c r="BI486" s="194">
        <f>IF(N486="nulová",J486,0)</f>
        <v>0</v>
      </c>
      <c r="BJ486" s="21" t="s">
        <v>79</v>
      </c>
      <c r="BK486" s="194">
        <f>ROUND(I486*H486,2)</f>
        <v>0</v>
      </c>
      <c r="BL486" s="21" t="s">
        <v>162</v>
      </c>
      <c r="BM486" s="193" t="s">
        <v>609</v>
      </c>
    </row>
    <row r="487" spans="1:65" s="2" customFormat="1" ht="11.25">
      <c r="A487" s="38"/>
      <c r="B487" s="39"/>
      <c r="C487" s="40"/>
      <c r="D487" s="195" t="s">
        <v>164</v>
      </c>
      <c r="E487" s="40"/>
      <c r="F487" s="196" t="s">
        <v>610</v>
      </c>
      <c r="G487" s="40"/>
      <c r="H487" s="40"/>
      <c r="I487" s="197"/>
      <c r="J487" s="40"/>
      <c r="K487" s="40"/>
      <c r="L487" s="43"/>
      <c r="M487" s="198"/>
      <c r="N487" s="199"/>
      <c r="O487" s="68"/>
      <c r="P487" s="68"/>
      <c r="Q487" s="68"/>
      <c r="R487" s="68"/>
      <c r="S487" s="68"/>
      <c r="T487" s="69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21" t="s">
        <v>164</v>
      </c>
      <c r="AU487" s="21" t="s">
        <v>169</v>
      </c>
    </row>
    <row r="488" spans="1:65" s="13" customFormat="1" ht="11.25">
      <c r="B488" s="200"/>
      <c r="C488" s="201"/>
      <c r="D488" s="202" t="s">
        <v>166</v>
      </c>
      <c r="E488" s="203" t="s">
        <v>19</v>
      </c>
      <c r="F488" s="204" t="s">
        <v>611</v>
      </c>
      <c r="G488" s="201"/>
      <c r="H488" s="205">
        <v>294.851</v>
      </c>
      <c r="I488" s="206"/>
      <c r="J488" s="201"/>
      <c r="K488" s="201"/>
      <c r="L488" s="207"/>
      <c r="M488" s="208"/>
      <c r="N488" s="209"/>
      <c r="O488" s="209"/>
      <c r="P488" s="209"/>
      <c r="Q488" s="209"/>
      <c r="R488" s="209"/>
      <c r="S488" s="209"/>
      <c r="T488" s="210"/>
      <c r="AT488" s="211" t="s">
        <v>166</v>
      </c>
      <c r="AU488" s="211" t="s">
        <v>169</v>
      </c>
      <c r="AV488" s="13" t="s">
        <v>81</v>
      </c>
      <c r="AW488" s="13" t="s">
        <v>33</v>
      </c>
      <c r="AX488" s="13" t="s">
        <v>72</v>
      </c>
      <c r="AY488" s="211" t="s">
        <v>154</v>
      </c>
    </row>
    <row r="489" spans="1:65" s="14" customFormat="1" ht="11.25">
      <c r="B489" s="212"/>
      <c r="C489" s="213"/>
      <c r="D489" s="202" t="s">
        <v>166</v>
      </c>
      <c r="E489" s="214" t="s">
        <v>19</v>
      </c>
      <c r="F489" s="215" t="s">
        <v>168</v>
      </c>
      <c r="G489" s="213"/>
      <c r="H489" s="216">
        <v>294.851</v>
      </c>
      <c r="I489" s="217"/>
      <c r="J489" s="213"/>
      <c r="K489" s="213"/>
      <c r="L489" s="218"/>
      <c r="M489" s="219"/>
      <c r="N489" s="220"/>
      <c r="O489" s="220"/>
      <c r="P489" s="220"/>
      <c r="Q489" s="220"/>
      <c r="R489" s="220"/>
      <c r="S489" s="220"/>
      <c r="T489" s="221"/>
      <c r="AT489" s="222" t="s">
        <v>166</v>
      </c>
      <c r="AU489" s="222" t="s">
        <v>169</v>
      </c>
      <c r="AV489" s="14" t="s">
        <v>169</v>
      </c>
      <c r="AW489" s="14" t="s">
        <v>33</v>
      </c>
      <c r="AX489" s="14" t="s">
        <v>79</v>
      </c>
      <c r="AY489" s="222" t="s">
        <v>154</v>
      </c>
    </row>
    <row r="490" spans="1:65" s="2" customFormat="1" ht="16.5" customHeight="1">
      <c r="A490" s="38"/>
      <c r="B490" s="39"/>
      <c r="C490" s="182" t="s">
        <v>612</v>
      </c>
      <c r="D490" s="182" t="s">
        <v>157</v>
      </c>
      <c r="E490" s="183" t="s">
        <v>613</v>
      </c>
      <c r="F490" s="184" t="s">
        <v>614</v>
      </c>
      <c r="G490" s="185" t="s">
        <v>240</v>
      </c>
      <c r="H490" s="186">
        <v>21.3</v>
      </c>
      <c r="I490" s="187"/>
      <c r="J490" s="188">
        <f>ROUND(I490*H490,2)</f>
        <v>0</v>
      </c>
      <c r="K490" s="184" t="s">
        <v>161</v>
      </c>
      <c r="L490" s="43"/>
      <c r="M490" s="189" t="s">
        <v>19</v>
      </c>
      <c r="N490" s="190" t="s">
        <v>43</v>
      </c>
      <c r="O490" s="68"/>
      <c r="P490" s="191">
        <f>O490*H490</f>
        <v>0</v>
      </c>
      <c r="Q490" s="191">
        <v>0</v>
      </c>
      <c r="R490" s="191">
        <f>Q490*H490</f>
        <v>0</v>
      </c>
      <c r="S490" s="191">
        <v>1.8699999999999999E-3</v>
      </c>
      <c r="T490" s="192">
        <f>S490*H490</f>
        <v>3.9830999999999998E-2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93" t="s">
        <v>162</v>
      </c>
      <c r="AT490" s="193" t="s">
        <v>157</v>
      </c>
      <c r="AU490" s="193" t="s">
        <v>169</v>
      </c>
      <c r="AY490" s="21" t="s">
        <v>154</v>
      </c>
      <c r="BE490" s="194">
        <f>IF(N490="základní",J490,0)</f>
        <v>0</v>
      </c>
      <c r="BF490" s="194">
        <f>IF(N490="snížená",J490,0)</f>
        <v>0</v>
      </c>
      <c r="BG490" s="194">
        <f>IF(N490="zákl. přenesená",J490,0)</f>
        <v>0</v>
      </c>
      <c r="BH490" s="194">
        <f>IF(N490="sníž. přenesená",J490,0)</f>
        <v>0</v>
      </c>
      <c r="BI490" s="194">
        <f>IF(N490="nulová",J490,0)</f>
        <v>0</v>
      </c>
      <c r="BJ490" s="21" t="s">
        <v>79</v>
      </c>
      <c r="BK490" s="194">
        <f>ROUND(I490*H490,2)</f>
        <v>0</v>
      </c>
      <c r="BL490" s="21" t="s">
        <v>162</v>
      </c>
      <c r="BM490" s="193" t="s">
        <v>615</v>
      </c>
    </row>
    <row r="491" spans="1:65" s="2" customFormat="1" ht="11.25">
      <c r="A491" s="38"/>
      <c r="B491" s="39"/>
      <c r="C491" s="40"/>
      <c r="D491" s="195" t="s">
        <v>164</v>
      </c>
      <c r="E491" s="40"/>
      <c r="F491" s="196" t="s">
        <v>616</v>
      </c>
      <c r="G491" s="40"/>
      <c r="H491" s="40"/>
      <c r="I491" s="197"/>
      <c r="J491" s="40"/>
      <c r="K491" s="40"/>
      <c r="L491" s="43"/>
      <c r="M491" s="198"/>
      <c r="N491" s="199"/>
      <c r="O491" s="68"/>
      <c r="P491" s="68"/>
      <c r="Q491" s="68"/>
      <c r="R491" s="68"/>
      <c r="S491" s="68"/>
      <c r="T491" s="69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21" t="s">
        <v>164</v>
      </c>
      <c r="AU491" s="21" t="s">
        <v>169</v>
      </c>
    </row>
    <row r="492" spans="1:65" s="2" customFormat="1" ht="16.5" customHeight="1">
      <c r="A492" s="38"/>
      <c r="B492" s="39"/>
      <c r="C492" s="182" t="s">
        <v>617</v>
      </c>
      <c r="D492" s="182" t="s">
        <v>157</v>
      </c>
      <c r="E492" s="183" t="s">
        <v>618</v>
      </c>
      <c r="F492" s="184" t="s">
        <v>619</v>
      </c>
      <c r="G492" s="185" t="s">
        <v>240</v>
      </c>
      <c r="H492" s="186">
        <v>30.2</v>
      </c>
      <c r="I492" s="187"/>
      <c r="J492" s="188">
        <f>ROUND(I492*H492,2)</f>
        <v>0</v>
      </c>
      <c r="K492" s="184" t="s">
        <v>161</v>
      </c>
      <c r="L492" s="43"/>
      <c r="M492" s="189" t="s">
        <v>19</v>
      </c>
      <c r="N492" s="190" t="s">
        <v>43</v>
      </c>
      <c r="O492" s="68"/>
      <c r="P492" s="191">
        <f>O492*H492</f>
        <v>0</v>
      </c>
      <c r="Q492" s="191">
        <v>0</v>
      </c>
      <c r="R492" s="191">
        <f>Q492*H492</f>
        <v>0</v>
      </c>
      <c r="S492" s="191">
        <v>1.6999999999999999E-3</v>
      </c>
      <c r="T492" s="192">
        <f>S492*H492</f>
        <v>5.1339999999999997E-2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93" t="s">
        <v>162</v>
      </c>
      <c r="AT492" s="193" t="s">
        <v>157</v>
      </c>
      <c r="AU492" s="193" t="s">
        <v>169</v>
      </c>
      <c r="AY492" s="21" t="s">
        <v>154</v>
      </c>
      <c r="BE492" s="194">
        <f>IF(N492="základní",J492,0)</f>
        <v>0</v>
      </c>
      <c r="BF492" s="194">
        <f>IF(N492="snížená",J492,0)</f>
        <v>0</v>
      </c>
      <c r="BG492" s="194">
        <f>IF(N492="zákl. přenesená",J492,0)</f>
        <v>0</v>
      </c>
      <c r="BH492" s="194">
        <f>IF(N492="sníž. přenesená",J492,0)</f>
        <v>0</v>
      </c>
      <c r="BI492" s="194">
        <f>IF(N492="nulová",J492,0)</f>
        <v>0</v>
      </c>
      <c r="BJ492" s="21" t="s">
        <v>79</v>
      </c>
      <c r="BK492" s="194">
        <f>ROUND(I492*H492,2)</f>
        <v>0</v>
      </c>
      <c r="BL492" s="21" t="s">
        <v>162</v>
      </c>
      <c r="BM492" s="193" t="s">
        <v>620</v>
      </c>
    </row>
    <row r="493" spans="1:65" s="2" customFormat="1" ht="11.25">
      <c r="A493" s="38"/>
      <c r="B493" s="39"/>
      <c r="C493" s="40"/>
      <c r="D493" s="195" t="s">
        <v>164</v>
      </c>
      <c r="E493" s="40"/>
      <c r="F493" s="196" t="s">
        <v>621</v>
      </c>
      <c r="G493" s="40"/>
      <c r="H493" s="40"/>
      <c r="I493" s="197"/>
      <c r="J493" s="40"/>
      <c r="K493" s="40"/>
      <c r="L493" s="43"/>
      <c r="M493" s="198"/>
      <c r="N493" s="199"/>
      <c r="O493" s="68"/>
      <c r="P493" s="68"/>
      <c r="Q493" s="68"/>
      <c r="R493" s="68"/>
      <c r="S493" s="68"/>
      <c r="T493" s="69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21" t="s">
        <v>164</v>
      </c>
      <c r="AU493" s="21" t="s">
        <v>169</v>
      </c>
    </row>
    <row r="494" spans="1:65" s="13" customFormat="1" ht="11.25">
      <c r="B494" s="200"/>
      <c r="C494" s="201"/>
      <c r="D494" s="202" t="s">
        <v>166</v>
      </c>
      <c r="E494" s="203" t="s">
        <v>19</v>
      </c>
      <c r="F494" s="204" t="s">
        <v>622</v>
      </c>
      <c r="G494" s="201"/>
      <c r="H494" s="205">
        <v>30.2</v>
      </c>
      <c r="I494" s="206"/>
      <c r="J494" s="201"/>
      <c r="K494" s="201"/>
      <c r="L494" s="207"/>
      <c r="M494" s="208"/>
      <c r="N494" s="209"/>
      <c r="O494" s="209"/>
      <c r="P494" s="209"/>
      <c r="Q494" s="209"/>
      <c r="R494" s="209"/>
      <c r="S494" s="209"/>
      <c r="T494" s="210"/>
      <c r="AT494" s="211" t="s">
        <v>166</v>
      </c>
      <c r="AU494" s="211" t="s">
        <v>169</v>
      </c>
      <c r="AV494" s="13" t="s">
        <v>81</v>
      </c>
      <c r="AW494" s="13" t="s">
        <v>33</v>
      </c>
      <c r="AX494" s="13" t="s">
        <v>72</v>
      </c>
      <c r="AY494" s="211" t="s">
        <v>154</v>
      </c>
    </row>
    <row r="495" spans="1:65" s="14" customFormat="1" ht="11.25">
      <c r="B495" s="212"/>
      <c r="C495" s="213"/>
      <c r="D495" s="202" t="s">
        <v>166</v>
      </c>
      <c r="E495" s="214" t="s">
        <v>19</v>
      </c>
      <c r="F495" s="215" t="s">
        <v>168</v>
      </c>
      <c r="G495" s="213"/>
      <c r="H495" s="216">
        <v>30.2</v>
      </c>
      <c r="I495" s="217"/>
      <c r="J495" s="213"/>
      <c r="K495" s="213"/>
      <c r="L495" s="218"/>
      <c r="M495" s="219"/>
      <c r="N495" s="220"/>
      <c r="O495" s="220"/>
      <c r="P495" s="220"/>
      <c r="Q495" s="220"/>
      <c r="R495" s="220"/>
      <c r="S495" s="220"/>
      <c r="T495" s="221"/>
      <c r="AT495" s="222" t="s">
        <v>166</v>
      </c>
      <c r="AU495" s="222" t="s">
        <v>169</v>
      </c>
      <c r="AV495" s="14" t="s">
        <v>169</v>
      </c>
      <c r="AW495" s="14" t="s">
        <v>33</v>
      </c>
      <c r="AX495" s="14" t="s">
        <v>79</v>
      </c>
      <c r="AY495" s="222" t="s">
        <v>154</v>
      </c>
    </row>
    <row r="496" spans="1:65" s="2" customFormat="1" ht="16.5" customHeight="1">
      <c r="A496" s="38"/>
      <c r="B496" s="39"/>
      <c r="C496" s="182" t="s">
        <v>623</v>
      </c>
      <c r="D496" s="182" t="s">
        <v>157</v>
      </c>
      <c r="E496" s="183" t="s">
        <v>624</v>
      </c>
      <c r="F496" s="184" t="s">
        <v>625</v>
      </c>
      <c r="G496" s="185" t="s">
        <v>240</v>
      </c>
      <c r="H496" s="186">
        <v>42.6</v>
      </c>
      <c r="I496" s="187"/>
      <c r="J496" s="188">
        <f>ROUND(I496*H496,2)</f>
        <v>0</v>
      </c>
      <c r="K496" s="184" t="s">
        <v>161</v>
      </c>
      <c r="L496" s="43"/>
      <c r="M496" s="189" t="s">
        <v>19</v>
      </c>
      <c r="N496" s="190" t="s">
        <v>43</v>
      </c>
      <c r="O496" s="68"/>
      <c r="P496" s="191">
        <f>O496*H496</f>
        <v>0</v>
      </c>
      <c r="Q496" s="191">
        <v>0</v>
      </c>
      <c r="R496" s="191">
        <f>Q496*H496</f>
        <v>0</v>
      </c>
      <c r="S496" s="191">
        <v>1.7700000000000001E-3</v>
      </c>
      <c r="T496" s="192">
        <f>S496*H496</f>
        <v>7.5402000000000011E-2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93" t="s">
        <v>162</v>
      </c>
      <c r="AT496" s="193" t="s">
        <v>157</v>
      </c>
      <c r="AU496" s="193" t="s">
        <v>169</v>
      </c>
      <c r="AY496" s="21" t="s">
        <v>154</v>
      </c>
      <c r="BE496" s="194">
        <f>IF(N496="základní",J496,0)</f>
        <v>0</v>
      </c>
      <c r="BF496" s="194">
        <f>IF(N496="snížená",J496,0)</f>
        <v>0</v>
      </c>
      <c r="BG496" s="194">
        <f>IF(N496="zákl. přenesená",J496,0)</f>
        <v>0</v>
      </c>
      <c r="BH496" s="194">
        <f>IF(N496="sníž. přenesená",J496,0)</f>
        <v>0</v>
      </c>
      <c r="BI496" s="194">
        <f>IF(N496="nulová",J496,0)</f>
        <v>0</v>
      </c>
      <c r="BJ496" s="21" t="s">
        <v>79</v>
      </c>
      <c r="BK496" s="194">
        <f>ROUND(I496*H496,2)</f>
        <v>0</v>
      </c>
      <c r="BL496" s="21" t="s">
        <v>162</v>
      </c>
      <c r="BM496" s="193" t="s">
        <v>626</v>
      </c>
    </row>
    <row r="497" spans="1:65" s="2" customFormat="1" ht="11.25">
      <c r="A497" s="38"/>
      <c r="B497" s="39"/>
      <c r="C497" s="40"/>
      <c r="D497" s="195" t="s">
        <v>164</v>
      </c>
      <c r="E497" s="40"/>
      <c r="F497" s="196" t="s">
        <v>627</v>
      </c>
      <c r="G497" s="40"/>
      <c r="H497" s="40"/>
      <c r="I497" s="197"/>
      <c r="J497" s="40"/>
      <c r="K497" s="40"/>
      <c r="L497" s="43"/>
      <c r="M497" s="198"/>
      <c r="N497" s="199"/>
      <c r="O497" s="68"/>
      <c r="P497" s="68"/>
      <c r="Q497" s="68"/>
      <c r="R497" s="68"/>
      <c r="S497" s="68"/>
      <c r="T497" s="69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21" t="s">
        <v>164</v>
      </c>
      <c r="AU497" s="21" t="s">
        <v>169</v>
      </c>
    </row>
    <row r="498" spans="1:65" s="13" customFormat="1" ht="11.25">
      <c r="B498" s="200"/>
      <c r="C498" s="201"/>
      <c r="D498" s="202" t="s">
        <v>166</v>
      </c>
      <c r="E498" s="203" t="s">
        <v>19</v>
      </c>
      <c r="F498" s="204" t="s">
        <v>628</v>
      </c>
      <c r="G498" s="201"/>
      <c r="H498" s="205">
        <v>42.6</v>
      </c>
      <c r="I498" s="206"/>
      <c r="J498" s="201"/>
      <c r="K498" s="201"/>
      <c r="L498" s="207"/>
      <c r="M498" s="208"/>
      <c r="N498" s="209"/>
      <c r="O498" s="209"/>
      <c r="P498" s="209"/>
      <c r="Q498" s="209"/>
      <c r="R498" s="209"/>
      <c r="S498" s="209"/>
      <c r="T498" s="210"/>
      <c r="AT498" s="211" t="s">
        <v>166</v>
      </c>
      <c r="AU498" s="211" t="s">
        <v>169</v>
      </c>
      <c r="AV498" s="13" t="s">
        <v>81</v>
      </c>
      <c r="AW498" s="13" t="s">
        <v>33</v>
      </c>
      <c r="AX498" s="13" t="s">
        <v>72</v>
      </c>
      <c r="AY498" s="211" t="s">
        <v>154</v>
      </c>
    </row>
    <row r="499" spans="1:65" s="14" customFormat="1" ht="11.25">
      <c r="B499" s="212"/>
      <c r="C499" s="213"/>
      <c r="D499" s="202" t="s">
        <v>166</v>
      </c>
      <c r="E499" s="214" t="s">
        <v>19</v>
      </c>
      <c r="F499" s="215" t="s">
        <v>168</v>
      </c>
      <c r="G499" s="213"/>
      <c r="H499" s="216">
        <v>42.6</v>
      </c>
      <c r="I499" s="217"/>
      <c r="J499" s="213"/>
      <c r="K499" s="213"/>
      <c r="L499" s="218"/>
      <c r="M499" s="219"/>
      <c r="N499" s="220"/>
      <c r="O499" s="220"/>
      <c r="P499" s="220"/>
      <c r="Q499" s="220"/>
      <c r="R499" s="220"/>
      <c r="S499" s="220"/>
      <c r="T499" s="221"/>
      <c r="AT499" s="222" t="s">
        <v>166</v>
      </c>
      <c r="AU499" s="222" t="s">
        <v>169</v>
      </c>
      <c r="AV499" s="14" t="s">
        <v>169</v>
      </c>
      <c r="AW499" s="14" t="s">
        <v>33</v>
      </c>
      <c r="AX499" s="14" t="s">
        <v>79</v>
      </c>
      <c r="AY499" s="222" t="s">
        <v>154</v>
      </c>
    </row>
    <row r="500" spans="1:65" s="2" customFormat="1" ht="16.5" customHeight="1">
      <c r="A500" s="38"/>
      <c r="B500" s="39"/>
      <c r="C500" s="182" t="s">
        <v>629</v>
      </c>
      <c r="D500" s="182" t="s">
        <v>157</v>
      </c>
      <c r="E500" s="183" t="s">
        <v>630</v>
      </c>
      <c r="F500" s="184" t="s">
        <v>631</v>
      </c>
      <c r="G500" s="185" t="s">
        <v>240</v>
      </c>
      <c r="H500" s="186">
        <v>49.85</v>
      </c>
      <c r="I500" s="187"/>
      <c r="J500" s="188">
        <f>ROUND(I500*H500,2)</f>
        <v>0</v>
      </c>
      <c r="K500" s="184" t="s">
        <v>161</v>
      </c>
      <c r="L500" s="43"/>
      <c r="M500" s="189" t="s">
        <v>19</v>
      </c>
      <c r="N500" s="190" t="s">
        <v>43</v>
      </c>
      <c r="O500" s="68"/>
      <c r="P500" s="191">
        <f>O500*H500</f>
        <v>0</v>
      </c>
      <c r="Q500" s="191">
        <v>0</v>
      </c>
      <c r="R500" s="191">
        <f>Q500*H500</f>
        <v>0</v>
      </c>
      <c r="S500" s="191">
        <v>1.67E-3</v>
      </c>
      <c r="T500" s="192">
        <f>S500*H500</f>
        <v>8.3249500000000004E-2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193" t="s">
        <v>162</v>
      </c>
      <c r="AT500" s="193" t="s">
        <v>157</v>
      </c>
      <c r="AU500" s="193" t="s">
        <v>169</v>
      </c>
      <c r="AY500" s="21" t="s">
        <v>154</v>
      </c>
      <c r="BE500" s="194">
        <f>IF(N500="základní",J500,0)</f>
        <v>0</v>
      </c>
      <c r="BF500" s="194">
        <f>IF(N500="snížená",J500,0)</f>
        <v>0</v>
      </c>
      <c r="BG500" s="194">
        <f>IF(N500="zákl. přenesená",J500,0)</f>
        <v>0</v>
      </c>
      <c r="BH500" s="194">
        <f>IF(N500="sníž. přenesená",J500,0)</f>
        <v>0</v>
      </c>
      <c r="BI500" s="194">
        <f>IF(N500="nulová",J500,0)</f>
        <v>0</v>
      </c>
      <c r="BJ500" s="21" t="s">
        <v>79</v>
      </c>
      <c r="BK500" s="194">
        <f>ROUND(I500*H500,2)</f>
        <v>0</v>
      </c>
      <c r="BL500" s="21" t="s">
        <v>162</v>
      </c>
      <c r="BM500" s="193" t="s">
        <v>632</v>
      </c>
    </row>
    <row r="501" spans="1:65" s="2" customFormat="1" ht="11.25">
      <c r="A501" s="38"/>
      <c r="B501" s="39"/>
      <c r="C501" s="40"/>
      <c r="D501" s="195" t="s">
        <v>164</v>
      </c>
      <c r="E501" s="40"/>
      <c r="F501" s="196" t="s">
        <v>633</v>
      </c>
      <c r="G501" s="40"/>
      <c r="H501" s="40"/>
      <c r="I501" s="197"/>
      <c r="J501" s="40"/>
      <c r="K501" s="40"/>
      <c r="L501" s="43"/>
      <c r="M501" s="198"/>
      <c r="N501" s="199"/>
      <c r="O501" s="68"/>
      <c r="P501" s="68"/>
      <c r="Q501" s="68"/>
      <c r="R501" s="68"/>
      <c r="S501" s="68"/>
      <c r="T501" s="69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21" t="s">
        <v>164</v>
      </c>
      <c r="AU501" s="21" t="s">
        <v>169</v>
      </c>
    </row>
    <row r="502" spans="1:65" s="13" customFormat="1" ht="11.25">
      <c r="B502" s="200"/>
      <c r="C502" s="201"/>
      <c r="D502" s="202" t="s">
        <v>166</v>
      </c>
      <c r="E502" s="203" t="s">
        <v>19</v>
      </c>
      <c r="F502" s="204" t="s">
        <v>634</v>
      </c>
      <c r="G502" s="201"/>
      <c r="H502" s="205">
        <v>49.85</v>
      </c>
      <c r="I502" s="206"/>
      <c r="J502" s="201"/>
      <c r="K502" s="201"/>
      <c r="L502" s="207"/>
      <c r="M502" s="208"/>
      <c r="N502" s="209"/>
      <c r="O502" s="209"/>
      <c r="P502" s="209"/>
      <c r="Q502" s="209"/>
      <c r="R502" s="209"/>
      <c r="S502" s="209"/>
      <c r="T502" s="210"/>
      <c r="AT502" s="211" t="s">
        <v>166</v>
      </c>
      <c r="AU502" s="211" t="s">
        <v>169</v>
      </c>
      <c r="AV502" s="13" t="s">
        <v>81</v>
      </c>
      <c r="AW502" s="13" t="s">
        <v>33</v>
      </c>
      <c r="AX502" s="13" t="s">
        <v>72</v>
      </c>
      <c r="AY502" s="211" t="s">
        <v>154</v>
      </c>
    </row>
    <row r="503" spans="1:65" s="14" customFormat="1" ht="11.25">
      <c r="B503" s="212"/>
      <c r="C503" s="213"/>
      <c r="D503" s="202" t="s">
        <v>166</v>
      </c>
      <c r="E503" s="214" t="s">
        <v>19</v>
      </c>
      <c r="F503" s="215" t="s">
        <v>168</v>
      </c>
      <c r="G503" s="213"/>
      <c r="H503" s="216">
        <v>49.85</v>
      </c>
      <c r="I503" s="217"/>
      <c r="J503" s="213"/>
      <c r="K503" s="213"/>
      <c r="L503" s="218"/>
      <c r="M503" s="219"/>
      <c r="N503" s="220"/>
      <c r="O503" s="220"/>
      <c r="P503" s="220"/>
      <c r="Q503" s="220"/>
      <c r="R503" s="220"/>
      <c r="S503" s="220"/>
      <c r="T503" s="221"/>
      <c r="AT503" s="222" t="s">
        <v>166</v>
      </c>
      <c r="AU503" s="222" t="s">
        <v>169</v>
      </c>
      <c r="AV503" s="14" t="s">
        <v>169</v>
      </c>
      <c r="AW503" s="14" t="s">
        <v>33</v>
      </c>
      <c r="AX503" s="14" t="s">
        <v>79</v>
      </c>
      <c r="AY503" s="222" t="s">
        <v>154</v>
      </c>
    </row>
    <row r="504" spans="1:65" s="2" customFormat="1" ht="16.5" customHeight="1">
      <c r="A504" s="38"/>
      <c r="B504" s="39"/>
      <c r="C504" s="182" t="s">
        <v>635</v>
      </c>
      <c r="D504" s="182" t="s">
        <v>157</v>
      </c>
      <c r="E504" s="183" t="s">
        <v>636</v>
      </c>
      <c r="F504" s="184" t="s">
        <v>637</v>
      </c>
      <c r="G504" s="185" t="s">
        <v>160</v>
      </c>
      <c r="H504" s="186">
        <v>2.16</v>
      </c>
      <c r="I504" s="187"/>
      <c r="J504" s="188">
        <f>ROUND(I504*H504,2)</f>
        <v>0</v>
      </c>
      <c r="K504" s="184" t="s">
        <v>161</v>
      </c>
      <c r="L504" s="43"/>
      <c r="M504" s="189" t="s">
        <v>19</v>
      </c>
      <c r="N504" s="190" t="s">
        <v>43</v>
      </c>
      <c r="O504" s="68"/>
      <c r="P504" s="191">
        <f>O504*H504</f>
        <v>0</v>
      </c>
      <c r="Q504" s="191">
        <v>0</v>
      </c>
      <c r="R504" s="191">
        <f>Q504*H504</f>
        <v>0</v>
      </c>
      <c r="S504" s="191">
        <v>5.8399999999999997E-3</v>
      </c>
      <c r="T504" s="192">
        <f>S504*H504</f>
        <v>1.26144E-2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93" t="s">
        <v>162</v>
      </c>
      <c r="AT504" s="193" t="s">
        <v>157</v>
      </c>
      <c r="AU504" s="193" t="s">
        <v>169</v>
      </c>
      <c r="AY504" s="21" t="s">
        <v>154</v>
      </c>
      <c r="BE504" s="194">
        <f>IF(N504="základní",J504,0)</f>
        <v>0</v>
      </c>
      <c r="BF504" s="194">
        <f>IF(N504="snížená",J504,0)</f>
        <v>0</v>
      </c>
      <c r="BG504" s="194">
        <f>IF(N504="zákl. přenesená",J504,0)</f>
        <v>0</v>
      </c>
      <c r="BH504" s="194">
        <f>IF(N504="sníž. přenesená",J504,0)</f>
        <v>0</v>
      </c>
      <c r="BI504" s="194">
        <f>IF(N504="nulová",J504,0)</f>
        <v>0</v>
      </c>
      <c r="BJ504" s="21" t="s">
        <v>79</v>
      </c>
      <c r="BK504" s="194">
        <f>ROUND(I504*H504,2)</f>
        <v>0</v>
      </c>
      <c r="BL504" s="21" t="s">
        <v>162</v>
      </c>
      <c r="BM504" s="193" t="s">
        <v>638</v>
      </c>
    </row>
    <row r="505" spans="1:65" s="2" customFormat="1" ht="11.25">
      <c r="A505" s="38"/>
      <c r="B505" s="39"/>
      <c r="C505" s="40"/>
      <c r="D505" s="195" t="s">
        <v>164</v>
      </c>
      <c r="E505" s="40"/>
      <c r="F505" s="196" t="s">
        <v>639</v>
      </c>
      <c r="G505" s="40"/>
      <c r="H505" s="40"/>
      <c r="I505" s="197"/>
      <c r="J505" s="40"/>
      <c r="K505" s="40"/>
      <c r="L505" s="43"/>
      <c r="M505" s="198"/>
      <c r="N505" s="199"/>
      <c r="O505" s="68"/>
      <c r="P505" s="68"/>
      <c r="Q505" s="68"/>
      <c r="R505" s="68"/>
      <c r="S505" s="68"/>
      <c r="T505" s="69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21" t="s">
        <v>164</v>
      </c>
      <c r="AU505" s="21" t="s">
        <v>169</v>
      </c>
    </row>
    <row r="506" spans="1:65" s="13" customFormat="1" ht="11.25">
      <c r="B506" s="200"/>
      <c r="C506" s="201"/>
      <c r="D506" s="202" t="s">
        <v>166</v>
      </c>
      <c r="E506" s="203" t="s">
        <v>19</v>
      </c>
      <c r="F506" s="204" t="s">
        <v>640</v>
      </c>
      <c r="G506" s="201"/>
      <c r="H506" s="205">
        <v>2.16</v>
      </c>
      <c r="I506" s="206"/>
      <c r="J506" s="201"/>
      <c r="K506" s="201"/>
      <c r="L506" s="207"/>
      <c r="M506" s="208"/>
      <c r="N506" s="209"/>
      <c r="O506" s="209"/>
      <c r="P506" s="209"/>
      <c r="Q506" s="209"/>
      <c r="R506" s="209"/>
      <c r="S506" s="209"/>
      <c r="T506" s="210"/>
      <c r="AT506" s="211" t="s">
        <v>166</v>
      </c>
      <c r="AU506" s="211" t="s">
        <v>169</v>
      </c>
      <c r="AV506" s="13" t="s">
        <v>81</v>
      </c>
      <c r="AW506" s="13" t="s">
        <v>33</v>
      </c>
      <c r="AX506" s="13" t="s">
        <v>72</v>
      </c>
      <c r="AY506" s="211" t="s">
        <v>154</v>
      </c>
    </row>
    <row r="507" spans="1:65" s="14" customFormat="1" ht="11.25">
      <c r="B507" s="212"/>
      <c r="C507" s="213"/>
      <c r="D507" s="202" t="s">
        <v>166</v>
      </c>
      <c r="E507" s="214" t="s">
        <v>19</v>
      </c>
      <c r="F507" s="215" t="s">
        <v>168</v>
      </c>
      <c r="G507" s="213"/>
      <c r="H507" s="216">
        <v>2.16</v>
      </c>
      <c r="I507" s="217"/>
      <c r="J507" s="213"/>
      <c r="K507" s="213"/>
      <c r="L507" s="218"/>
      <c r="M507" s="219"/>
      <c r="N507" s="220"/>
      <c r="O507" s="220"/>
      <c r="P507" s="220"/>
      <c r="Q507" s="220"/>
      <c r="R507" s="220"/>
      <c r="S507" s="220"/>
      <c r="T507" s="221"/>
      <c r="AT507" s="222" t="s">
        <v>166</v>
      </c>
      <c r="AU507" s="222" t="s">
        <v>169</v>
      </c>
      <c r="AV507" s="14" t="s">
        <v>169</v>
      </c>
      <c r="AW507" s="14" t="s">
        <v>33</v>
      </c>
      <c r="AX507" s="14" t="s">
        <v>79</v>
      </c>
      <c r="AY507" s="222" t="s">
        <v>154</v>
      </c>
    </row>
    <row r="508" spans="1:65" s="2" customFormat="1" ht="24.2" customHeight="1">
      <c r="A508" s="38"/>
      <c r="B508" s="39"/>
      <c r="C508" s="182" t="s">
        <v>641</v>
      </c>
      <c r="D508" s="182" t="s">
        <v>157</v>
      </c>
      <c r="E508" s="183" t="s">
        <v>642</v>
      </c>
      <c r="F508" s="184" t="s">
        <v>643</v>
      </c>
      <c r="G508" s="185" t="s">
        <v>538</v>
      </c>
      <c r="H508" s="186">
        <v>2</v>
      </c>
      <c r="I508" s="187"/>
      <c r="J508" s="188">
        <f>ROUND(I508*H508,2)</f>
        <v>0</v>
      </c>
      <c r="K508" s="184" t="s">
        <v>161</v>
      </c>
      <c r="L508" s="43"/>
      <c r="M508" s="189" t="s">
        <v>19</v>
      </c>
      <c r="N508" s="190" t="s">
        <v>43</v>
      </c>
      <c r="O508" s="68"/>
      <c r="P508" s="191">
        <f>O508*H508</f>
        <v>0</v>
      </c>
      <c r="Q508" s="191">
        <v>0</v>
      </c>
      <c r="R508" s="191">
        <f>Q508*H508</f>
        <v>0</v>
      </c>
      <c r="S508" s="191">
        <v>1.8799999999999999E-3</v>
      </c>
      <c r="T508" s="192">
        <f>S508*H508</f>
        <v>3.7599999999999999E-3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93" t="s">
        <v>162</v>
      </c>
      <c r="AT508" s="193" t="s">
        <v>157</v>
      </c>
      <c r="AU508" s="193" t="s">
        <v>169</v>
      </c>
      <c r="AY508" s="21" t="s">
        <v>154</v>
      </c>
      <c r="BE508" s="194">
        <f>IF(N508="základní",J508,0)</f>
        <v>0</v>
      </c>
      <c r="BF508" s="194">
        <f>IF(N508="snížená",J508,0)</f>
        <v>0</v>
      </c>
      <c r="BG508" s="194">
        <f>IF(N508="zákl. přenesená",J508,0)</f>
        <v>0</v>
      </c>
      <c r="BH508" s="194">
        <f>IF(N508="sníž. přenesená",J508,0)</f>
        <v>0</v>
      </c>
      <c r="BI508" s="194">
        <f>IF(N508="nulová",J508,0)</f>
        <v>0</v>
      </c>
      <c r="BJ508" s="21" t="s">
        <v>79</v>
      </c>
      <c r="BK508" s="194">
        <f>ROUND(I508*H508,2)</f>
        <v>0</v>
      </c>
      <c r="BL508" s="21" t="s">
        <v>162</v>
      </c>
      <c r="BM508" s="193" t="s">
        <v>644</v>
      </c>
    </row>
    <row r="509" spans="1:65" s="2" customFormat="1" ht="11.25">
      <c r="A509" s="38"/>
      <c r="B509" s="39"/>
      <c r="C509" s="40"/>
      <c r="D509" s="195" t="s">
        <v>164</v>
      </c>
      <c r="E509" s="40"/>
      <c r="F509" s="196" t="s">
        <v>645</v>
      </c>
      <c r="G509" s="40"/>
      <c r="H509" s="40"/>
      <c r="I509" s="197"/>
      <c r="J509" s="40"/>
      <c r="K509" s="40"/>
      <c r="L509" s="43"/>
      <c r="M509" s="198"/>
      <c r="N509" s="199"/>
      <c r="O509" s="68"/>
      <c r="P509" s="68"/>
      <c r="Q509" s="68"/>
      <c r="R509" s="68"/>
      <c r="S509" s="68"/>
      <c r="T509" s="69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21" t="s">
        <v>164</v>
      </c>
      <c r="AU509" s="21" t="s">
        <v>169</v>
      </c>
    </row>
    <row r="510" spans="1:65" s="13" customFormat="1" ht="11.25">
      <c r="B510" s="200"/>
      <c r="C510" s="201"/>
      <c r="D510" s="202" t="s">
        <v>166</v>
      </c>
      <c r="E510" s="203" t="s">
        <v>19</v>
      </c>
      <c r="F510" s="204" t="s">
        <v>646</v>
      </c>
      <c r="G510" s="201"/>
      <c r="H510" s="205">
        <v>2</v>
      </c>
      <c r="I510" s="206"/>
      <c r="J510" s="201"/>
      <c r="K510" s="201"/>
      <c r="L510" s="207"/>
      <c r="M510" s="208"/>
      <c r="N510" s="209"/>
      <c r="O510" s="209"/>
      <c r="P510" s="209"/>
      <c r="Q510" s="209"/>
      <c r="R510" s="209"/>
      <c r="S510" s="209"/>
      <c r="T510" s="210"/>
      <c r="AT510" s="211" t="s">
        <v>166</v>
      </c>
      <c r="AU510" s="211" t="s">
        <v>169</v>
      </c>
      <c r="AV510" s="13" t="s">
        <v>81</v>
      </c>
      <c r="AW510" s="13" t="s">
        <v>33</v>
      </c>
      <c r="AX510" s="13" t="s">
        <v>72</v>
      </c>
      <c r="AY510" s="211" t="s">
        <v>154</v>
      </c>
    </row>
    <row r="511" spans="1:65" s="14" customFormat="1" ht="11.25">
      <c r="B511" s="212"/>
      <c r="C511" s="213"/>
      <c r="D511" s="202" t="s">
        <v>166</v>
      </c>
      <c r="E511" s="214" t="s">
        <v>19</v>
      </c>
      <c r="F511" s="215" t="s">
        <v>168</v>
      </c>
      <c r="G511" s="213"/>
      <c r="H511" s="216">
        <v>2</v>
      </c>
      <c r="I511" s="217"/>
      <c r="J511" s="213"/>
      <c r="K511" s="213"/>
      <c r="L511" s="218"/>
      <c r="M511" s="219"/>
      <c r="N511" s="220"/>
      <c r="O511" s="220"/>
      <c r="P511" s="220"/>
      <c r="Q511" s="220"/>
      <c r="R511" s="220"/>
      <c r="S511" s="220"/>
      <c r="T511" s="221"/>
      <c r="AT511" s="222" t="s">
        <v>166</v>
      </c>
      <c r="AU511" s="222" t="s">
        <v>169</v>
      </c>
      <c r="AV511" s="14" t="s">
        <v>169</v>
      </c>
      <c r="AW511" s="14" t="s">
        <v>33</v>
      </c>
      <c r="AX511" s="14" t="s">
        <v>79</v>
      </c>
      <c r="AY511" s="222" t="s">
        <v>154</v>
      </c>
    </row>
    <row r="512" spans="1:65" s="2" customFormat="1" ht="16.5" customHeight="1">
      <c r="A512" s="38"/>
      <c r="B512" s="39"/>
      <c r="C512" s="182" t="s">
        <v>647</v>
      </c>
      <c r="D512" s="182" t="s">
        <v>157</v>
      </c>
      <c r="E512" s="183" t="s">
        <v>648</v>
      </c>
      <c r="F512" s="184" t="s">
        <v>649</v>
      </c>
      <c r="G512" s="185" t="s">
        <v>240</v>
      </c>
      <c r="H512" s="186">
        <v>50.15</v>
      </c>
      <c r="I512" s="187"/>
      <c r="J512" s="188">
        <f>ROUND(I512*H512,2)</f>
        <v>0</v>
      </c>
      <c r="K512" s="184" t="s">
        <v>161</v>
      </c>
      <c r="L512" s="43"/>
      <c r="M512" s="189" t="s">
        <v>19</v>
      </c>
      <c r="N512" s="190" t="s">
        <v>43</v>
      </c>
      <c r="O512" s="68"/>
      <c r="P512" s="191">
        <f>O512*H512</f>
        <v>0</v>
      </c>
      <c r="Q512" s="191">
        <v>0</v>
      </c>
      <c r="R512" s="191">
        <f>Q512*H512</f>
        <v>0</v>
      </c>
      <c r="S512" s="191">
        <v>2.5999999999999999E-3</v>
      </c>
      <c r="T512" s="192">
        <f>S512*H512</f>
        <v>0.13038999999999998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93" t="s">
        <v>162</v>
      </c>
      <c r="AT512" s="193" t="s">
        <v>157</v>
      </c>
      <c r="AU512" s="193" t="s">
        <v>169</v>
      </c>
      <c r="AY512" s="21" t="s">
        <v>154</v>
      </c>
      <c r="BE512" s="194">
        <f>IF(N512="základní",J512,0)</f>
        <v>0</v>
      </c>
      <c r="BF512" s="194">
        <f>IF(N512="snížená",J512,0)</f>
        <v>0</v>
      </c>
      <c r="BG512" s="194">
        <f>IF(N512="zákl. přenesená",J512,0)</f>
        <v>0</v>
      </c>
      <c r="BH512" s="194">
        <f>IF(N512="sníž. přenesená",J512,0)</f>
        <v>0</v>
      </c>
      <c r="BI512" s="194">
        <f>IF(N512="nulová",J512,0)</f>
        <v>0</v>
      </c>
      <c r="BJ512" s="21" t="s">
        <v>79</v>
      </c>
      <c r="BK512" s="194">
        <f>ROUND(I512*H512,2)</f>
        <v>0</v>
      </c>
      <c r="BL512" s="21" t="s">
        <v>162</v>
      </c>
      <c r="BM512" s="193" t="s">
        <v>650</v>
      </c>
    </row>
    <row r="513" spans="1:65" s="2" customFormat="1" ht="11.25">
      <c r="A513" s="38"/>
      <c r="B513" s="39"/>
      <c r="C513" s="40"/>
      <c r="D513" s="195" t="s">
        <v>164</v>
      </c>
      <c r="E513" s="40"/>
      <c r="F513" s="196" t="s">
        <v>651</v>
      </c>
      <c r="G513" s="40"/>
      <c r="H513" s="40"/>
      <c r="I513" s="197"/>
      <c r="J513" s="40"/>
      <c r="K513" s="40"/>
      <c r="L513" s="43"/>
      <c r="M513" s="198"/>
      <c r="N513" s="199"/>
      <c r="O513" s="68"/>
      <c r="P513" s="68"/>
      <c r="Q513" s="68"/>
      <c r="R513" s="68"/>
      <c r="S513" s="68"/>
      <c r="T513" s="69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21" t="s">
        <v>164</v>
      </c>
      <c r="AU513" s="21" t="s">
        <v>169</v>
      </c>
    </row>
    <row r="514" spans="1:65" s="13" customFormat="1" ht="11.25">
      <c r="B514" s="200"/>
      <c r="C514" s="201"/>
      <c r="D514" s="202" t="s">
        <v>166</v>
      </c>
      <c r="E514" s="203" t="s">
        <v>19</v>
      </c>
      <c r="F514" s="204" t="s">
        <v>652</v>
      </c>
      <c r="G514" s="201"/>
      <c r="H514" s="205">
        <v>50.15</v>
      </c>
      <c r="I514" s="206"/>
      <c r="J514" s="201"/>
      <c r="K514" s="201"/>
      <c r="L514" s="207"/>
      <c r="M514" s="208"/>
      <c r="N514" s="209"/>
      <c r="O514" s="209"/>
      <c r="P514" s="209"/>
      <c r="Q514" s="209"/>
      <c r="R514" s="209"/>
      <c r="S514" s="209"/>
      <c r="T514" s="210"/>
      <c r="AT514" s="211" t="s">
        <v>166</v>
      </c>
      <c r="AU514" s="211" t="s">
        <v>169</v>
      </c>
      <c r="AV514" s="13" t="s">
        <v>81</v>
      </c>
      <c r="AW514" s="13" t="s">
        <v>33</v>
      </c>
      <c r="AX514" s="13" t="s">
        <v>72</v>
      </c>
      <c r="AY514" s="211" t="s">
        <v>154</v>
      </c>
    </row>
    <row r="515" spans="1:65" s="14" customFormat="1" ht="11.25">
      <c r="B515" s="212"/>
      <c r="C515" s="213"/>
      <c r="D515" s="202" t="s">
        <v>166</v>
      </c>
      <c r="E515" s="214" t="s">
        <v>19</v>
      </c>
      <c r="F515" s="215" t="s">
        <v>168</v>
      </c>
      <c r="G515" s="213"/>
      <c r="H515" s="216">
        <v>50.15</v>
      </c>
      <c r="I515" s="217"/>
      <c r="J515" s="213"/>
      <c r="K515" s="213"/>
      <c r="L515" s="218"/>
      <c r="M515" s="219"/>
      <c r="N515" s="220"/>
      <c r="O515" s="220"/>
      <c r="P515" s="220"/>
      <c r="Q515" s="220"/>
      <c r="R515" s="220"/>
      <c r="S515" s="220"/>
      <c r="T515" s="221"/>
      <c r="AT515" s="222" t="s">
        <v>166</v>
      </c>
      <c r="AU515" s="222" t="s">
        <v>169</v>
      </c>
      <c r="AV515" s="14" t="s">
        <v>169</v>
      </c>
      <c r="AW515" s="14" t="s">
        <v>33</v>
      </c>
      <c r="AX515" s="14" t="s">
        <v>79</v>
      </c>
      <c r="AY515" s="222" t="s">
        <v>154</v>
      </c>
    </row>
    <row r="516" spans="1:65" s="2" customFormat="1" ht="16.5" customHeight="1">
      <c r="A516" s="38"/>
      <c r="B516" s="39"/>
      <c r="C516" s="182" t="s">
        <v>653</v>
      </c>
      <c r="D516" s="182" t="s">
        <v>157</v>
      </c>
      <c r="E516" s="183" t="s">
        <v>654</v>
      </c>
      <c r="F516" s="184" t="s">
        <v>655</v>
      </c>
      <c r="G516" s="185" t="s">
        <v>240</v>
      </c>
      <c r="H516" s="186">
        <v>14</v>
      </c>
      <c r="I516" s="187"/>
      <c r="J516" s="188">
        <f>ROUND(I516*H516,2)</f>
        <v>0</v>
      </c>
      <c r="K516" s="184" t="s">
        <v>161</v>
      </c>
      <c r="L516" s="43"/>
      <c r="M516" s="189" t="s">
        <v>19</v>
      </c>
      <c r="N516" s="190" t="s">
        <v>43</v>
      </c>
      <c r="O516" s="68"/>
      <c r="P516" s="191">
        <f>O516*H516</f>
        <v>0</v>
      </c>
      <c r="Q516" s="191">
        <v>0</v>
      </c>
      <c r="R516" s="191">
        <f>Q516*H516</f>
        <v>0</v>
      </c>
      <c r="S516" s="191">
        <v>3.9399999999999999E-3</v>
      </c>
      <c r="T516" s="192">
        <f>S516*H516</f>
        <v>5.5160000000000001E-2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193" t="s">
        <v>162</v>
      </c>
      <c r="AT516" s="193" t="s">
        <v>157</v>
      </c>
      <c r="AU516" s="193" t="s">
        <v>169</v>
      </c>
      <c r="AY516" s="21" t="s">
        <v>154</v>
      </c>
      <c r="BE516" s="194">
        <f>IF(N516="základní",J516,0)</f>
        <v>0</v>
      </c>
      <c r="BF516" s="194">
        <f>IF(N516="snížená",J516,0)</f>
        <v>0</v>
      </c>
      <c r="BG516" s="194">
        <f>IF(N516="zákl. přenesená",J516,0)</f>
        <v>0</v>
      </c>
      <c r="BH516" s="194">
        <f>IF(N516="sníž. přenesená",J516,0)</f>
        <v>0</v>
      </c>
      <c r="BI516" s="194">
        <f>IF(N516="nulová",J516,0)</f>
        <v>0</v>
      </c>
      <c r="BJ516" s="21" t="s">
        <v>79</v>
      </c>
      <c r="BK516" s="194">
        <f>ROUND(I516*H516,2)</f>
        <v>0</v>
      </c>
      <c r="BL516" s="21" t="s">
        <v>162</v>
      </c>
      <c r="BM516" s="193" t="s">
        <v>656</v>
      </c>
    </row>
    <row r="517" spans="1:65" s="2" customFormat="1" ht="11.25">
      <c r="A517" s="38"/>
      <c r="B517" s="39"/>
      <c r="C517" s="40"/>
      <c r="D517" s="195" t="s">
        <v>164</v>
      </c>
      <c r="E517" s="40"/>
      <c r="F517" s="196" t="s">
        <v>657</v>
      </c>
      <c r="G517" s="40"/>
      <c r="H517" s="40"/>
      <c r="I517" s="197"/>
      <c r="J517" s="40"/>
      <c r="K517" s="40"/>
      <c r="L517" s="43"/>
      <c r="M517" s="198"/>
      <c r="N517" s="199"/>
      <c r="O517" s="68"/>
      <c r="P517" s="68"/>
      <c r="Q517" s="68"/>
      <c r="R517" s="68"/>
      <c r="S517" s="68"/>
      <c r="T517" s="69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21" t="s">
        <v>164</v>
      </c>
      <c r="AU517" s="21" t="s">
        <v>169</v>
      </c>
    </row>
    <row r="518" spans="1:65" s="13" customFormat="1" ht="11.25">
      <c r="B518" s="200"/>
      <c r="C518" s="201"/>
      <c r="D518" s="202" t="s">
        <v>166</v>
      </c>
      <c r="E518" s="203" t="s">
        <v>19</v>
      </c>
      <c r="F518" s="204" t="s">
        <v>658</v>
      </c>
      <c r="G518" s="201"/>
      <c r="H518" s="205">
        <v>14</v>
      </c>
      <c r="I518" s="206"/>
      <c r="J518" s="201"/>
      <c r="K518" s="201"/>
      <c r="L518" s="207"/>
      <c r="M518" s="208"/>
      <c r="N518" s="209"/>
      <c r="O518" s="209"/>
      <c r="P518" s="209"/>
      <c r="Q518" s="209"/>
      <c r="R518" s="209"/>
      <c r="S518" s="209"/>
      <c r="T518" s="210"/>
      <c r="AT518" s="211" t="s">
        <v>166</v>
      </c>
      <c r="AU518" s="211" t="s">
        <v>169</v>
      </c>
      <c r="AV518" s="13" t="s">
        <v>81</v>
      </c>
      <c r="AW518" s="13" t="s">
        <v>33</v>
      </c>
      <c r="AX518" s="13" t="s">
        <v>72</v>
      </c>
      <c r="AY518" s="211" t="s">
        <v>154</v>
      </c>
    </row>
    <row r="519" spans="1:65" s="14" customFormat="1" ht="11.25">
      <c r="B519" s="212"/>
      <c r="C519" s="213"/>
      <c r="D519" s="202" t="s">
        <v>166</v>
      </c>
      <c r="E519" s="214" t="s">
        <v>19</v>
      </c>
      <c r="F519" s="215" t="s">
        <v>168</v>
      </c>
      <c r="G519" s="213"/>
      <c r="H519" s="216">
        <v>14</v>
      </c>
      <c r="I519" s="217"/>
      <c r="J519" s="213"/>
      <c r="K519" s="213"/>
      <c r="L519" s="218"/>
      <c r="M519" s="219"/>
      <c r="N519" s="220"/>
      <c r="O519" s="220"/>
      <c r="P519" s="220"/>
      <c r="Q519" s="220"/>
      <c r="R519" s="220"/>
      <c r="S519" s="220"/>
      <c r="T519" s="221"/>
      <c r="AT519" s="222" t="s">
        <v>166</v>
      </c>
      <c r="AU519" s="222" t="s">
        <v>169</v>
      </c>
      <c r="AV519" s="14" t="s">
        <v>169</v>
      </c>
      <c r="AW519" s="14" t="s">
        <v>33</v>
      </c>
      <c r="AX519" s="14" t="s">
        <v>79</v>
      </c>
      <c r="AY519" s="222" t="s">
        <v>154</v>
      </c>
    </row>
    <row r="520" spans="1:65" s="2" customFormat="1" ht="16.5" customHeight="1">
      <c r="A520" s="38"/>
      <c r="B520" s="39"/>
      <c r="C520" s="182" t="s">
        <v>659</v>
      </c>
      <c r="D520" s="182" t="s">
        <v>157</v>
      </c>
      <c r="E520" s="183" t="s">
        <v>660</v>
      </c>
      <c r="F520" s="184" t="s">
        <v>661</v>
      </c>
      <c r="G520" s="185" t="s">
        <v>160</v>
      </c>
      <c r="H520" s="186">
        <v>294.851</v>
      </c>
      <c r="I520" s="187"/>
      <c r="J520" s="188">
        <f>ROUND(I520*H520,2)</f>
        <v>0</v>
      </c>
      <c r="K520" s="184" t="s">
        <v>161</v>
      </c>
      <c r="L520" s="43"/>
      <c r="M520" s="189" t="s">
        <v>19</v>
      </c>
      <c r="N520" s="190" t="s">
        <v>43</v>
      </c>
      <c r="O520" s="68"/>
      <c r="P520" s="191">
        <f>O520*H520</f>
        <v>0</v>
      </c>
      <c r="Q520" s="191">
        <v>0</v>
      </c>
      <c r="R520" s="191">
        <f>Q520*H520</f>
        <v>0</v>
      </c>
      <c r="S520" s="191">
        <v>1.2999999999999999E-4</v>
      </c>
      <c r="T520" s="192">
        <f>S520*H520</f>
        <v>3.8330629999999997E-2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193" t="s">
        <v>162</v>
      </c>
      <c r="AT520" s="193" t="s">
        <v>157</v>
      </c>
      <c r="AU520" s="193" t="s">
        <v>169</v>
      </c>
      <c r="AY520" s="21" t="s">
        <v>154</v>
      </c>
      <c r="BE520" s="194">
        <f>IF(N520="základní",J520,0)</f>
        <v>0</v>
      </c>
      <c r="BF520" s="194">
        <f>IF(N520="snížená",J520,0)</f>
        <v>0</v>
      </c>
      <c r="BG520" s="194">
        <f>IF(N520="zákl. přenesená",J520,0)</f>
        <v>0</v>
      </c>
      <c r="BH520" s="194">
        <f>IF(N520="sníž. přenesená",J520,0)</f>
        <v>0</v>
      </c>
      <c r="BI520" s="194">
        <f>IF(N520="nulová",J520,0)</f>
        <v>0</v>
      </c>
      <c r="BJ520" s="21" t="s">
        <v>79</v>
      </c>
      <c r="BK520" s="194">
        <f>ROUND(I520*H520,2)</f>
        <v>0</v>
      </c>
      <c r="BL520" s="21" t="s">
        <v>162</v>
      </c>
      <c r="BM520" s="193" t="s">
        <v>662</v>
      </c>
    </row>
    <row r="521" spans="1:65" s="2" customFormat="1" ht="11.25">
      <c r="A521" s="38"/>
      <c r="B521" s="39"/>
      <c r="C521" s="40"/>
      <c r="D521" s="195" t="s">
        <v>164</v>
      </c>
      <c r="E521" s="40"/>
      <c r="F521" s="196" t="s">
        <v>663</v>
      </c>
      <c r="G521" s="40"/>
      <c r="H521" s="40"/>
      <c r="I521" s="197"/>
      <c r="J521" s="40"/>
      <c r="K521" s="40"/>
      <c r="L521" s="43"/>
      <c r="M521" s="198"/>
      <c r="N521" s="199"/>
      <c r="O521" s="68"/>
      <c r="P521" s="68"/>
      <c r="Q521" s="68"/>
      <c r="R521" s="68"/>
      <c r="S521" s="68"/>
      <c r="T521" s="69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21" t="s">
        <v>164</v>
      </c>
      <c r="AU521" s="21" t="s">
        <v>169</v>
      </c>
    </row>
    <row r="522" spans="1:65" s="13" customFormat="1" ht="11.25">
      <c r="B522" s="200"/>
      <c r="C522" s="201"/>
      <c r="D522" s="202" t="s">
        <v>166</v>
      </c>
      <c r="E522" s="203" t="s">
        <v>19</v>
      </c>
      <c r="F522" s="204" t="s">
        <v>611</v>
      </c>
      <c r="G522" s="201"/>
      <c r="H522" s="205">
        <v>294.851</v>
      </c>
      <c r="I522" s="206"/>
      <c r="J522" s="201"/>
      <c r="K522" s="201"/>
      <c r="L522" s="207"/>
      <c r="M522" s="208"/>
      <c r="N522" s="209"/>
      <c r="O522" s="209"/>
      <c r="P522" s="209"/>
      <c r="Q522" s="209"/>
      <c r="R522" s="209"/>
      <c r="S522" s="209"/>
      <c r="T522" s="210"/>
      <c r="AT522" s="211" t="s">
        <v>166</v>
      </c>
      <c r="AU522" s="211" t="s">
        <v>169</v>
      </c>
      <c r="AV522" s="13" t="s">
        <v>81</v>
      </c>
      <c r="AW522" s="13" t="s">
        <v>33</v>
      </c>
      <c r="AX522" s="13" t="s">
        <v>72</v>
      </c>
      <c r="AY522" s="211" t="s">
        <v>154</v>
      </c>
    </row>
    <row r="523" spans="1:65" s="14" customFormat="1" ht="11.25">
      <c r="B523" s="212"/>
      <c r="C523" s="213"/>
      <c r="D523" s="202" t="s">
        <v>166</v>
      </c>
      <c r="E523" s="214" t="s">
        <v>19</v>
      </c>
      <c r="F523" s="215" t="s">
        <v>168</v>
      </c>
      <c r="G523" s="213"/>
      <c r="H523" s="216">
        <v>294.851</v>
      </c>
      <c r="I523" s="217"/>
      <c r="J523" s="213"/>
      <c r="K523" s="213"/>
      <c r="L523" s="218"/>
      <c r="M523" s="219"/>
      <c r="N523" s="220"/>
      <c r="O523" s="220"/>
      <c r="P523" s="220"/>
      <c r="Q523" s="220"/>
      <c r="R523" s="220"/>
      <c r="S523" s="220"/>
      <c r="T523" s="221"/>
      <c r="AT523" s="222" t="s">
        <v>166</v>
      </c>
      <c r="AU523" s="222" t="s">
        <v>169</v>
      </c>
      <c r="AV523" s="14" t="s">
        <v>169</v>
      </c>
      <c r="AW523" s="14" t="s">
        <v>33</v>
      </c>
      <c r="AX523" s="14" t="s">
        <v>79</v>
      </c>
      <c r="AY523" s="222" t="s">
        <v>154</v>
      </c>
    </row>
    <row r="524" spans="1:65" s="2" customFormat="1" ht="16.5" customHeight="1">
      <c r="A524" s="38"/>
      <c r="B524" s="39"/>
      <c r="C524" s="182" t="s">
        <v>664</v>
      </c>
      <c r="D524" s="182" t="s">
        <v>157</v>
      </c>
      <c r="E524" s="183" t="s">
        <v>665</v>
      </c>
      <c r="F524" s="184" t="s">
        <v>666</v>
      </c>
      <c r="G524" s="185" t="s">
        <v>538</v>
      </c>
      <c r="H524" s="186">
        <v>2</v>
      </c>
      <c r="I524" s="187"/>
      <c r="J524" s="188">
        <f>ROUND(I524*H524,2)</f>
        <v>0</v>
      </c>
      <c r="K524" s="184" t="s">
        <v>161</v>
      </c>
      <c r="L524" s="43"/>
      <c r="M524" s="189" t="s">
        <v>19</v>
      </c>
      <c r="N524" s="190" t="s">
        <v>43</v>
      </c>
      <c r="O524" s="68"/>
      <c r="P524" s="191">
        <f>O524*H524</f>
        <v>0</v>
      </c>
      <c r="Q524" s="191">
        <v>0</v>
      </c>
      <c r="R524" s="191">
        <f>Q524*H524</f>
        <v>0</v>
      </c>
      <c r="S524" s="191">
        <v>1.6500000000000001E-2</v>
      </c>
      <c r="T524" s="192">
        <f>S524*H524</f>
        <v>3.3000000000000002E-2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193" t="s">
        <v>162</v>
      </c>
      <c r="AT524" s="193" t="s">
        <v>157</v>
      </c>
      <c r="AU524" s="193" t="s">
        <v>169</v>
      </c>
      <c r="AY524" s="21" t="s">
        <v>154</v>
      </c>
      <c r="BE524" s="194">
        <f>IF(N524="základní",J524,0)</f>
        <v>0</v>
      </c>
      <c r="BF524" s="194">
        <f>IF(N524="snížená",J524,0)</f>
        <v>0</v>
      </c>
      <c r="BG524" s="194">
        <f>IF(N524="zákl. přenesená",J524,0)</f>
        <v>0</v>
      </c>
      <c r="BH524" s="194">
        <f>IF(N524="sníž. přenesená",J524,0)</f>
        <v>0</v>
      </c>
      <c r="BI524" s="194">
        <f>IF(N524="nulová",J524,0)</f>
        <v>0</v>
      </c>
      <c r="BJ524" s="21" t="s">
        <v>79</v>
      </c>
      <c r="BK524" s="194">
        <f>ROUND(I524*H524,2)</f>
        <v>0</v>
      </c>
      <c r="BL524" s="21" t="s">
        <v>162</v>
      </c>
      <c r="BM524" s="193" t="s">
        <v>667</v>
      </c>
    </row>
    <row r="525" spans="1:65" s="2" customFormat="1" ht="11.25">
      <c r="A525" s="38"/>
      <c r="B525" s="39"/>
      <c r="C525" s="40"/>
      <c r="D525" s="195" t="s">
        <v>164</v>
      </c>
      <c r="E525" s="40"/>
      <c r="F525" s="196" t="s">
        <v>668</v>
      </c>
      <c r="G525" s="40"/>
      <c r="H525" s="40"/>
      <c r="I525" s="197"/>
      <c r="J525" s="40"/>
      <c r="K525" s="40"/>
      <c r="L525" s="43"/>
      <c r="M525" s="198"/>
      <c r="N525" s="199"/>
      <c r="O525" s="68"/>
      <c r="P525" s="68"/>
      <c r="Q525" s="68"/>
      <c r="R525" s="68"/>
      <c r="S525" s="68"/>
      <c r="T525" s="69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21" t="s">
        <v>164</v>
      </c>
      <c r="AU525" s="21" t="s">
        <v>169</v>
      </c>
    </row>
    <row r="526" spans="1:65" s="2" customFormat="1" ht="24.2" customHeight="1">
      <c r="A526" s="38"/>
      <c r="B526" s="39"/>
      <c r="C526" s="182" t="s">
        <v>669</v>
      </c>
      <c r="D526" s="182" t="s">
        <v>157</v>
      </c>
      <c r="E526" s="183" t="s">
        <v>670</v>
      </c>
      <c r="F526" s="184" t="s">
        <v>671</v>
      </c>
      <c r="G526" s="185" t="s">
        <v>160</v>
      </c>
      <c r="H526" s="186">
        <v>294.851</v>
      </c>
      <c r="I526" s="187"/>
      <c r="J526" s="188">
        <f>ROUND(I526*H526,2)</f>
        <v>0</v>
      </c>
      <c r="K526" s="184" t="s">
        <v>161</v>
      </c>
      <c r="L526" s="43"/>
      <c r="M526" s="189" t="s">
        <v>19</v>
      </c>
      <c r="N526" s="190" t="s">
        <v>43</v>
      </c>
      <c r="O526" s="68"/>
      <c r="P526" s="191">
        <f>O526*H526</f>
        <v>0</v>
      </c>
      <c r="Q526" s="191">
        <v>0</v>
      </c>
      <c r="R526" s="191">
        <f>Q526*H526</f>
        <v>0</v>
      </c>
      <c r="S526" s="191">
        <v>5.0000000000000001E-3</v>
      </c>
      <c r="T526" s="192">
        <f>S526*H526</f>
        <v>1.4742550000000001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193" t="s">
        <v>162</v>
      </c>
      <c r="AT526" s="193" t="s">
        <v>157</v>
      </c>
      <c r="AU526" s="193" t="s">
        <v>169</v>
      </c>
      <c r="AY526" s="21" t="s">
        <v>154</v>
      </c>
      <c r="BE526" s="194">
        <f>IF(N526="základní",J526,0)</f>
        <v>0</v>
      </c>
      <c r="BF526" s="194">
        <f>IF(N526="snížená",J526,0)</f>
        <v>0</v>
      </c>
      <c r="BG526" s="194">
        <f>IF(N526="zákl. přenesená",J526,0)</f>
        <v>0</v>
      </c>
      <c r="BH526" s="194">
        <f>IF(N526="sníž. přenesená",J526,0)</f>
        <v>0</v>
      </c>
      <c r="BI526" s="194">
        <f>IF(N526="nulová",J526,0)</f>
        <v>0</v>
      </c>
      <c r="BJ526" s="21" t="s">
        <v>79</v>
      </c>
      <c r="BK526" s="194">
        <f>ROUND(I526*H526,2)</f>
        <v>0</v>
      </c>
      <c r="BL526" s="21" t="s">
        <v>162</v>
      </c>
      <c r="BM526" s="193" t="s">
        <v>672</v>
      </c>
    </row>
    <row r="527" spans="1:65" s="2" customFormat="1" ht="11.25">
      <c r="A527" s="38"/>
      <c r="B527" s="39"/>
      <c r="C527" s="40"/>
      <c r="D527" s="195" t="s">
        <v>164</v>
      </c>
      <c r="E527" s="40"/>
      <c r="F527" s="196" t="s">
        <v>673</v>
      </c>
      <c r="G527" s="40"/>
      <c r="H527" s="40"/>
      <c r="I527" s="197"/>
      <c r="J527" s="40"/>
      <c r="K527" s="40"/>
      <c r="L527" s="43"/>
      <c r="M527" s="198"/>
      <c r="N527" s="199"/>
      <c r="O527" s="68"/>
      <c r="P527" s="68"/>
      <c r="Q527" s="68"/>
      <c r="R527" s="68"/>
      <c r="S527" s="68"/>
      <c r="T527" s="69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21" t="s">
        <v>164</v>
      </c>
      <c r="AU527" s="21" t="s">
        <v>169</v>
      </c>
    </row>
    <row r="528" spans="1:65" s="13" customFormat="1" ht="11.25">
      <c r="B528" s="200"/>
      <c r="C528" s="201"/>
      <c r="D528" s="202" t="s">
        <v>166</v>
      </c>
      <c r="E528" s="203" t="s">
        <v>19</v>
      </c>
      <c r="F528" s="204" t="s">
        <v>611</v>
      </c>
      <c r="G528" s="201"/>
      <c r="H528" s="205">
        <v>294.851</v>
      </c>
      <c r="I528" s="206"/>
      <c r="J528" s="201"/>
      <c r="K528" s="201"/>
      <c r="L528" s="207"/>
      <c r="M528" s="208"/>
      <c r="N528" s="209"/>
      <c r="O528" s="209"/>
      <c r="P528" s="209"/>
      <c r="Q528" s="209"/>
      <c r="R528" s="209"/>
      <c r="S528" s="209"/>
      <c r="T528" s="210"/>
      <c r="AT528" s="211" t="s">
        <v>166</v>
      </c>
      <c r="AU528" s="211" t="s">
        <v>169</v>
      </c>
      <c r="AV528" s="13" t="s">
        <v>81</v>
      </c>
      <c r="AW528" s="13" t="s">
        <v>33</v>
      </c>
      <c r="AX528" s="13" t="s">
        <v>72</v>
      </c>
      <c r="AY528" s="211" t="s">
        <v>154</v>
      </c>
    </row>
    <row r="529" spans="1:65" s="14" customFormat="1" ht="11.25">
      <c r="B529" s="212"/>
      <c r="C529" s="213"/>
      <c r="D529" s="202" t="s">
        <v>166</v>
      </c>
      <c r="E529" s="214" t="s">
        <v>19</v>
      </c>
      <c r="F529" s="215" t="s">
        <v>168</v>
      </c>
      <c r="G529" s="213"/>
      <c r="H529" s="216">
        <v>294.851</v>
      </c>
      <c r="I529" s="217"/>
      <c r="J529" s="213"/>
      <c r="K529" s="213"/>
      <c r="L529" s="218"/>
      <c r="M529" s="219"/>
      <c r="N529" s="220"/>
      <c r="O529" s="220"/>
      <c r="P529" s="220"/>
      <c r="Q529" s="220"/>
      <c r="R529" s="220"/>
      <c r="S529" s="220"/>
      <c r="T529" s="221"/>
      <c r="AT529" s="222" t="s">
        <v>166</v>
      </c>
      <c r="AU529" s="222" t="s">
        <v>169</v>
      </c>
      <c r="AV529" s="14" t="s">
        <v>169</v>
      </c>
      <c r="AW529" s="14" t="s">
        <v>33</v>
      </c>
      <c r="AX529" s="14" t="s">
        <v>79</v>
      </c>
      <c r="AY529" s="222" t="s">
        <v>154</v>
      </c>
    </row>
    <row r="530" spans="1:65" s="2" customFormat="1" ht="24.2" customHeight="1">
      <c r="A530" s="38"/>
      <c r="B530" s="39"/>
      <c r="C530" s="182" t="s">
        <v>674</v>
      </c>
      <c r="D530" s="182" t="s">
        <v>157</v>
      </c>
      <c r="E530" s="183" t="s">
        <v>675</v>
      </c>
      <c r="F530" s="184" t="s">
        <v>676</v>
      </c>
      <c r="G530" s="185" t="s">
        <v>160</v>
      </c>
      <c r="H530" s="186">
        <v>294.851</v>
      </c>
      <c r="I530" s="187"/>
      <c r="J530" s="188">
        <f>ROUND(I530*H530,2)</f>
        <v>0</v>
      </c>
      <c r="K530" s="184" t="s">
        <v>161</v>
      </c>
      <c r="L530" s="43"/>
      <c r="M530" s="189" t="s">
        <v>19</v>
      </c>
      <c r="N530" s="190" t="s">
        <v>43</v>
      </c>
      <c r="O530" s="68"/>
      <c r="P530" s="191">
        <f>O530*H530</f>
        <v>0</v>
      </c>
      <c r="Q530" s="191">
        <v>0</v>
      </c>
      <c r="R530" s="191">
        <f>Q530*H530</f>
        <v>0</v>
      </c>
      <c r="S530" s="191">
        <v>3.0000000000000001E-3</v>
      </c>
      <c r="T530" s="192">
        <f>S530*H530</f>
        <v>0.88455300000000003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93" t="s">
        <v>162</v>
      </c>
      <c r="AT530" s="193" t="s">
        <v>157</v>
      </c>
      <c r="AU530" s="193" t="s">
        <v>169</v>
      </c>
      <c r="AY530" s="21" t="s">
        <v>154</v>
      </c>
      <c r="BE530" s="194">
        <f>IF(N530="základní",J530,0)</f>
        <v>0</v>
      </c>
      <c r="BF530" s="194">
        <f>IF(N530="snížená",J530,0)</f>
        <v>0</v>
      </c>
      <c r="BG530" s="194">
        <f>IF(N530="zákl. přenesená",J530,0)</f>
        <v>0</v>
      </c>
      <c r="BH530" s="194">
        <f>IF(N530="sníž. přenesená",J530,0)</f>
        <v>0</v>
      </c>
      <c r="BI530" s="194">
        <f>IF(N530="nulová",J530,0)</f>
        <v>0</v>
      </c>
      <c r="BJ530" s="21" t="s">
        <v>79</v>
      </c>
      <c r="BK530" s="194">
        <f>ROUND(I530*H530,2)</f>
        <v>0</v>
      </c>
      <c r="BL530" s="21" t="s">
        <v>162</v>
      </c>
      <c r="BM530" s="193" t="s">
        <v>677</v>
      </c>
    </row>
    <row r="531" spans="1:65" s="2" customFormat="1" ht="11.25">
      <c r="A531" s="38"/>
      <c r="B531" s="39"/>
      <c r="C531" s="40"/>
      <c r="D531" s="195" t="s">
        <v>164</v>
      </c>
      <c r="E531" s="40"/>
      <c r="F531" s="196" t="s">
        <v>678</v>
      </c>
      <c r="G531" s="40"/>
      <c r="H531" s="40"/>
      <c r="I531" s="197"/>
      <c r="J531" s="40"/>
      <c r="K531" s="40"/>
      <c r="L531" s="43"/>
      <c r="M531" s="198"/>
      <c r="N531" s="199"/>
      <c r="O531" s="68"/>
      <c r="P531" s="68"/>
      <c r="Q531" s="68"/>
      <c r="R531" s="68"/>
      <c r="S531" s="68"/>
      <c r="T531" s="69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21" t="s">
        <v>164</v>
      </c>
      <c r="AU531" s="21" t="s">
        <v>169</v>
      </c>
    </row>
    <row r="532" spans="1:65" s="2" customFormat="1" ht="24.2" customHeight="1">
      <c r="A532" s="38"/>
      <c r="B532" s="39"/>
      <c r="C532" s="182" t="s">
        <v>679</v>
      </c>
      <c r="D532" s="182" t="s">
        <v>157</v>
      </c>
      <c r="E532" s="183" t="s">
        <v>680</v>
      </c>
      <c r="F532" s="184" t="s">
        <v>681</v>
      </c>
      <c r="G532" s="185" t="s">
        <v>160</v>
      </c>
      <c r="H532" s="186">
        <v>147.42599999999999</v>
      </c>
      <c r="I532" s="187"/>
      <c r="J532" s="188">
        <f>ROUND(I532*H532,2)</f>
        <v>0</v>
      </c>
      <c r="K532" s="184" t="s">
        <v>161</v>
      </c>
      <c r="L532" s="43"/>
      <c r="M532" s="189" t="s">
        <v>19</v>
      </c>
      <c r="N532" s="190" t="s">
        <v>43</v>
      </c>
      <c r="O532" s="68"/>
      <c r="P532" s="191">
        <f>O532*H532</f>
        <v>0</v>
      </c>
      <c r="Q532" s="191">
        <v>0</v>
      </c>
      <c r="R532" s="191">
        <f>Q532*H532</f>
        <v>0</v>
      </c>
      <c r="S532" s="191">
        <v>1.4999999999999999E-2</v>
      </c>
      <c r="T532" s="192">
        <f>S532*H532</f>
        <v>2.2113899999999997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193" t="s">
        <v>162</v>
      </c>
      <c r="AT532" s="193" t="s">
        <v>157</v>
      </c>
      <c r="AU532" s="193" t="s">
        <v>169</v>
      </c>
      <c r="AY532" s="21" t="s">
        <v>154</v>
      </c>
      <c r="BE532" s="194">
        <f>IF(N532="základní",J532,0)</f>
        <v>0</v>
      </c>
      <c r="BF532" s="194">
        <f>IF(N532="snížená",J532,0)</f>
        <v>0</v>
      </c>
      <c r="BG532" s="194">
        <f>IF(N532="zákl. přenesená",J532,0)</f>
        <v>0</v>
      </c>
      <c r="BH532" s="194">
        <f>IF(N532="sníž. přenesená",J532,0)</f>
        <v>0</v>
      </c>
      <c r="BI532" s="194">
        <f>IF(N532="nulová",J532,0)</f>
        <v>0</v>
      </c>
      <c r="BJ532" s="21" t="s">
        <v>79</v>
      </c>
      <c r="BK532" s="194">
        <f>ROUND(I532*H532,2)</f>
        <v>0</v>
      </c>
      <c r="BL532" s="21" t="s">
        <v>162</v>
      </c>
      <c r="BM532" s="193" t="s">
        <v>682</v>
      </c>
    </row>
    <row r="533" spans="1:65" s="2" customFormat="1" ht="11.25">
      <c r="A533" s="38"/>
      <c r="B533" s="39"/>
      <c r="C533" s="40"/>
      <c r="D533" s="195" t="s">
        <v>164</v>
      </c>
      <c r="E533" s="40"/>
      <c r="F533" s="196" t="s">
        <v>683</v>
      </c>
      <c r="G533" s="40"/>
      <c r="H533" s="40"/>
      <c r="I533" s="197"/>
      <c r="J533" s="40"/>
      <c r="K533" s="40"/>
      <c r="L533" s="43"/>
      <c r="M533" s="198"/>
      <c r="N533" s="199"/>
      <c r="O533" s="68"/>
      <c r="P533" s="68"/>
      <c r="Q533" s="68"/>
      <c r="R533" s="68"/>
      <c r="S533" s="68"/>
      <c r="T533" s="69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21" t="s">
        <v>164</v>
      </c>
      <c r="AU533" s="21" t="s">
        <v>169</v>
      </c>
    </row>
    <row r="534" spans="1:65" s="15" customFormat="1" ht="11.25">
      <c r="B534" s="233"/>
      <c r="C534" s="234"/>
      <c r="D534" s="202" t="s">
        <v>166</v>
      </c>
      <c r="E534" s="235" t="s">
        <v>19</v>
      </c>
      <c r="F534" s="236" t="s">
        <v>684</v>
      </c>
      <c r="G534" s="234"/>
      <c r="H534" s="235" t="s">
        <v>19</v>
      </c>
      <c r="I534" s="237"/>
      <c r="J534" s="234"/>
      <c r="K534" s="234"/>
      <c r="L534" s="238"/>
      <c r="M534" s="239"/>
      <c r="N534" s="240"/>
      <c r="O534" s="240"/>
      <c r="P534" s="240"/>
      <c r="Q534" s="240"/>
      <c r="R534" s="240"/>
      <c r="S534" s="240"/>
      <c r="T534" s="241"/>
      <c r="AT534" s="242" t="s">
        <v>166</v>
      </c>
      <c r="AU534" s="242" t="s">
        <v>169</v>
      </c>
      <c r="AV534" s="15" t="s">
        <v>79</v>
      </c>
      <c r="AW534" s="15" t="s">
        <v>33</v>
      </c>
      <c r="AX534" s="15" t="s">
        <v>72</v>
      </c>
      <c r="AY534" s="242" t="s">
        <v>154</v>
      </c>
    </row>
    <row r="535" spans="1:65" s="13" customFormat="1" ht="11.25">
      <c r="B535" s="200"/>
      <c r="C535" s="201"/>
      <c r="D535" s="202" t="s">
        <v>166</v>
      </c>
      <c r="E535" s="203" t="s">
        <v>19</v>
      </c>
      <c r="F535" s="204" t="s">
        <v>685</v>
      </c>
      <c r="G535" s="201"/>
      <c r="H535" s="205">
        <v>147.42599999999999</v>
      </c>
      <c r="I535" s="206"/>
      <c r="J535" s="201"/>
      <c r="K535" s="201"/>
      <c r="L535" s="207"/>
      <c r="M535" s="208"/>
      <c r="N535" s="209"/>
      <c r="O535" s="209"/>
      <c r="P535" s="209"/>
      <c r="Q535" s="209"/>
      <c r="R535" s="209"/>
      <c r="S535" s="209"/>
      <c r="T535" s="210"/>
      <c r="AT535" s="211" t="s">
        <v>166</v>
      </c>
      <c r="AU535" s="211" t="s">
        <v>169</v>
      </c>
      <c r="AV535" s="13" t="s">
        <v>81</v>
      </c>
      <c r="AW535" s="13" t="s">
        <v>33</v>
      </c>
      <c r="AX535" s="13" t="s">
        <v>72</v>
      </c>
      <c r="AY535" s="211" t="s">
        <v>154</v>
      </c>
    </row>
    <row r="536" spans="1:65" s="14" customFormat="1" ht="11.25">
      <c r="B536" s="212"/>
      <c r="C536" s="213"/>
      <c r="D536" s="202" t="s">
        <v>166</v>
      </c>
      <c r="E536" s="214" t="s">
        <v>19</v>
      </c>
      <c r="F536" s="215" t="s">
        <v>168</v>
      </c>
      <c r="G536" s="213"/>
      <c r="H536" s="216">
        <v>147.42599999999999</v>
      </c>
      <c r="I536" s="217"/>
      <c r="J536" s="213"/>
      <c r="K536" s="213"/>
      <c r="L536" s="218"/>
      <c r="M536" s="219"/>
      <c r="N536" s="220"/>
      <c r="O536" s="220"/>
      <c r="P536" s="220"/>
      <c r="Q536" s="220"/>
      <c r="R536" s="220"/>
      <c r="S536" s="220"/>
      <c r="T536" s="221"/>
      <c r="AT536" s="222" t="s">
        <v>166</v>
      </c>
      <c r="AU536" s="222" t="s">
        <v>169</v>
      </c>
      <c r="AV536" s="14" t="s">
        <v>169</v>
      </c>
      <c r="AW536" s="14" t="s">
        <v>33</v>
      </c>
      <c r="AX536" s="14" t="s">
        <v>79</v>
      </c>
      <c r="AY536" s="222" t="s">
        <v>154</v>
      </c>
    </row>
    <row r="537" spans="1:65" s="2" customFormat="1" ht="16.5" customHeight="1">
      <c r="A537" s="38"/>
      <c r="B537" s="39"/>
      <c r="C537" s="182" t="s">
        <v>686</v>
      </c>
      <c r="D537" s="182" t="s">
        <v>157</v>
      </c>
      <c r="E537" s="183" t="s">
        <v>687</v>
      </c>
      <c r="F537" s="184" t="s">
        <v>688</v>
      </c>
      <c r="G537" s="185" t="s">
        <v>240</v>
      </c>
      <c r="H537" s="186">
        <v>50.48</v>
      </c>
      <c r="I537" s="187"/>
      <c r="J537" s="188">
        <f>ROUND(I537*H537,2)</f>
        <v>0</v>
      </c>
      <c r="K537" s="184" t="s">
        <v>161</v>
      </c>
      <c r="L537" s="43"/>
      <c r="M537" s="189" t="s">
        <v>19</v>
      </c>
      <c r="N537" s="190" t="s">
        <v>43</v>
      </c>
      <c r="O537" s="68"/>
      <c r="P537" s="191">
        <f>O537*H537</f>
        <v>0</v>
      </c>
      <c r="Q537" s="191">
        <v>0</v>
      </c>
      <c r="R537" s="191">
        <f>Q537*H537</f>
        <v>0</v>
      </c>
      <c r="S537" s="191">
        <v>2E-3</v>
      </c>
      <c r="T537" s="192">
        <f>S537*H537</f>
        <v>0.10095999999999999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193" t="s">
        <v>162</v>
      </c>
      <c r="AT537" s="193" t="s">
        <v>157</v>
      </c>
      <c r="AU537" s="193" t="s">
        <v>169</v>
      </c>
      <c r="AY537" s="21" t="s">
        <v>154</v>
      </c>
      <c r="BE537" s="194">
        <f>IF(N537="základní",J537,0)</f>
        <v>0</v>
      </c>
      <c r="BF537" s="194">
        <f>IF(N537="snížená",J537,0)</f>
        <v>0</v>
      </c>
      <c r="BG537" s="194">
        <f>IF(N537="zákl. přenesená",J537,0)</f>
        <v>0</v>
      </c>
      <c r="BH537" s="194">
        <f>IF(N537="sníž. přenesená",J537,0)</f>
        <v>0</v>
      </c>
      <c r="BI537" s="194">
        <f>IF(N537="nulová",J537,0)</f>
        <v>0</v>
      </c>
      <c r="BJ537" s="21" t="s">
        <v>79</v>
      </c>
      <c r="BK537" s="194">
        <f>ROUND(I537*H537,2)</f>
        <v>0</v>
      </c>
      <c r="BL537" s="21" t="s">
        <v>162</v>
      </c>
      <c r="BM537" s="193" t="s">
        <v>689</v>
      </c>
    </row>
    <row r="538" spans="1:65" s="2" customFormat="1" ht="11.25">
      <c r="A538" s="38"/>
      <c r="B538" s="39"/>
      <c r="C538" s="40"/>
      <c r="D538" s="195" t="s">
        <v>164</v>
      </c>
      <c r="E538" s="40"/>
      <c r="F538" s="196" t="s">
        <v>690</v>
      </c>
      <c r="G538" s="40"/>
      <c r="H538" s="40"/>
      <c r="I538" s="197"/>
      <c r="J538" s="40"/>
      <c r="K538" s="40"/>
      <c r="L538" s="43"/>
      <c r="M538" s="198"/>
      <c r="N538" s="199"/>
      <c r="O538" s="68"/>
      <c r="P538" s="68"/>
      <c r="Q538" s="68"/>
      <c r="R538" s="68"/>
      <c r="S538" s="68"/>
      <c r="T538" s="69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21" t="s">
        <v>164</v>
      </c>
      <c r="AU538" s="21" t="s">
        <v>169</v>
      </c>
    </row>
    <row r="539" spans="1:65" s="13" customFormat="1" ht="11.25">
      <c r="B539" s="200"/>
      <c r="C539" s="201"/>
      <c r="D539" s="202" t="s">
        <v>166</v>
      </c>
      <c r="E539" s="203" t="s">
        <v>19</v>
      </c>
      <c r="F539" s="204" t="s">
        <v>691</v>
      </c>
      <c r="G539" s="201"/>
      <c r="H539" s="205">
        <v>16.649999999999999</v>
      </c>
      <c r="I539" s="206"/>
      <c r="J539" s="201"/>
      <c r="K539" s="201"/>
      <c r="L539" s="207"/>
      <c r="M539" s="208"/>
      <c r="N539" s="209"/>
      <c r="O539" s="209"/>
      <c r="P539" s="209"/>
      <c r="Q539" s="209"/>
      <c r="R539" s="209"/>
      <c r="S539" s="209"/>
      <c r="T539" s="210"/>
      <c r="AT539" s="211" t="s">
        <v>166</v>
      </c>
      <c r="AU539" s="211" t="s">
        <v>169</v>
      </c>
      <c r="AV539" s="13" t="s">
        <v>81</v>
      </c>
      <c r="AW539" s="13" t="s">
        <v>33</v>
      </c>
      <c r="AX539" s="13" t="s">
        <v>72</v>
      </c>
      <c r="AY539" s="211" t="s">
        <v>154</v>
      </c>
    </row>
    <row r="540" spans="1:65" s="13" customFormat="1" ht="11.25">
      <c r="B540" s="200"/>
      <c r="C540" s="201"/>
      <c r="D540" s="202" t="s">
        <v>166</v>
      </c>
      <c r="E540" s="203" t="s">
        <v>19</v>
      </c>
      <c r="F540" s="204" t="s">
        <v>692</v>
      </c>
      <c r="G540" s="201"/>
      <c r="H540" s="205">
        <v>33.18</v>
      </c>
      <c r="I540" s="206"/>
      <c r="J540" s="201"/>
      <c r="K540" s="201"/>
      <c r="L540" s="207"/>
      <c r="M540" s="208"/>
      <c r="N540" s="209"/>
      <c r="O540" s="209"/>
      <c r="P540" s="209"/>
      <c r="Q540" s="209"/>
      <c r="R540" s="209"/>
      <c r="S540" s="209"/>
      <c r="T540" s="210"/>
      <c r="AT540" s="211" t="s">
        <v>166</v>
      </c>
      <c r="AU540" s="211" t="s">
        <v>169</v>
      </c>
      <c r="AV540" s="13" t="s">
        <v>81</v>
      </c>
      <c r="AW540" s="13" t="s">
        <v>33</v>
      </c>
      <c r="AX540" s="13" t="s">
        <v>72</v>
      </c>
      <c r="AY540" s="211" t="s">
        <v>154</v>
      </c>
    </row>
    <row r="541" spans="1:65" s="13" customFormat="1" ht="11.25">
      <c r="B541" s="200"/>
      <c r="C541" s="201"/>
      <c r="D541" s="202" t="s">
        <v>166</v>
      </c>
      <c r="E541" s="203" t="s">
        <v>19</v>
      </c>
      <c r="F541" s="204" t="s">
        <v>693</v>
      </c>
      <c r="G541" s="201"/>
      <c r="H541" s="205">
        <v>0.65</v>
      </c>
      <c r="I541" s="206"/>
      <c r="J541" s="201"/>
      <c r="K541" s="201"/>
      <c r="L541" s="207"/>
      <c r="M541" s="208"/>
      <c r="N541" s="209"/>
      <c r="O541" s="209"/>
      <c r="P541" s="209"/>
      <c r="Q541" s="209"/>
      <c r="R541" s="209"/>
      <c r="S541" s="209"/>
      <c r="T541" s="210"/>
      <c r="AT541" s="211" t="s">
        <v>166</v>
      </c>
      <c r="AU541" s="211" t="s">
        <v>169</v>
      </c>
      <c r="AV541" s="13" t="s">
        <v>81</v>
      </c>
      <c r="AW541" s="13" t="s">
        <v>33</v>
      </c>
      <c r="AX541" s="13" t="s">
        <v>72</v>
      </c>
      <c r="AY541" s="211" t="s">
        <v>154</v>
      </c>
    </row>
    <row r="542" spans="1:65" s="14" customFormat="1" ht="11.25">
      <c r="B542" s="212"/>
      <c r="C542" s="213"/>
      <c r="D542" s="202" t="s">
        <v>166</v>
      </c>
      <c r="E542" s="214" t="s">
        <v>19</v>
      </c>
      <c r="F542" s="215" t="s">
        <v>168</v>
      </c>
      <c r="G542" s="213"/>
      <c r="H542" s="216">
        <v>50.48</v>
      </c>
      <c r="I542" s="217"/>
      <c r="J542" s="213"/>
      <c r="K542" s="213"/>
      <c r="L542" s="218"/>
      <c r="M542" s="219"/>
      <c r="N542" s="220"/>
      <c r="O542" s="220"/>
      <c r="P542" s="220"/>
      <c r="Q542" s="220"/>
      <c r="R542" s="220"/>
      <c r="S542" s="220"/>
      <c r="T542" s="221"/>
      <c r="AT542" s="222" t="s">
        <v>166</v>
      </c>
      <c r="AU542" s="222" t="s">
        <v>169</v>
      </c>
      <c r="AV542" s="14" t="s">
        <v>169</v>
      </c>
      <c r="AW542" s="14" t="s">
        <v>33</v>
      </c>
      <c r="AX542" s="14" t="s">
        <v>79</v>
      </c>
      <c r="AY542" s="222" t="s">
        <v>154</v>
      </c>
    </row>
    <row r="543" spans="1:65" s="2" customFormat="1" ht="16.5" customHeight="1">
      <c r="A543" s="38"/>
      <c r="B543" s="39"/>
      <c r="C543" s="182" t="s">
        <v>694</v>
      </c>
      <c r="D543" s="182" t="s">
        <v>157</v>
      </c>
      <c r="E543" s="183" t="s">
        <v>695</v>
      </c>
      <c r="F543" s="184" t="s">
        <v>696</v>
      </c>
      <c r="G543" s="185" t="s">
        <v>240</v>
      </c>
      <c r="H543" s="186">
        <v>0.75</v>
      </c>
      <c r="I543" s="187"/>
      <c r="J543" s="188">
        <f>ROUND(I543*H543,2)</f>
        <v>0</v>
      </c>
      <c r="K543" s="184" t="s">
        <v>161</v>
      </c>
      <c r="L543" s="43"/>
      <c r="M543" s="189" t="s">
        <v>19</v>
      </c>
      <c r="N543" s="190" t="s">
        <v>43</v>
      </c>
      <c r="O543" s="68"/>
      <c r="P543" s="191">
        <f>O543*H543</f>
        <v>0</v>
      </c>
      <c r="Q543" s="191">
        <v>0</v>
      </c>
      <c r="R543" s="191">
        <f>Q543*H543</f>
        <v>0</v>
      </c>
      <c r="S543" s="191">
        <v>5.0000000000000001E-3</v>
      </c>
      <c r="T543" s="192">
        <f>S543*H543</f>
        <v>3.7499999999999999E-3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193" t="s">
        <v>162</v>
      </c>
      <c r="AT543" s="193" t="s">
        <v>157</v>
      </c>
      <c r="AU543" s="193" t="s">
        <v>169</v>
      </c>
      <c r="AY543" s="21" t="s">
        <v>154</v>
      </c>
      <c r="BE543" s="194">
        <f>IF(N543="základní",J543,0)</f>
        <v>0</v>
      </c>
      <c r="BF543" s="194">
        <f>IF(N543="snížená",J543,0)</f>
        <v>0</v>
      </c>
      <c r="BG543" s="194">
        <f>IF(N543="zákl. přenesená",J543,0)</f>
        <v>0</v>
      </c>
      <c r="BH543" s="194">
        <f>IF(N543="sníž. přenesená",J543,0)</f>
        <v>0</v>
      </c>
      <c r="BI543" s="194">
        <f>IF(N543="nulová",J543,0)</f>
        <v>0</v>
      </c>
      <c r="BJ543" s="21" t="s">
        <v>79</v>
      </c>
      <c r="BK543" s="194">
        <f>ROUND(I543*H543,2)</f>
        <v>0</v>
      </c>
      <c r="BL543" s="21" t="s">
        <v>162</v>
      </c>
      <c r="BM543" s="193" t="s">
        <v>697</v>
      </c>
    </row>
    <row r="544" spans="1:65" s="2" customFormat="1" ht="11.25">
      <c r="A544" s="38"/>
      <c r="B544" s="39"/>
      <c r="C544" s="40"/>
      <c r="D544" s="195" t="s">
        <v>164</v>
      </c>
      <c r="E544" s="40"/>
      <c r="F544" s="196" t="s">
        <v>698</v>
      </c>
      <c r="G544" s="40"/>
      <c r="H544" s="40"/>
      <c r="I544" s="197"/>
      <c r="J544" s="40"/>
      <c r="K544" s="40"/>
      <c r="L544" s="43"/>
      <c r="M544" s="198"/>
      <c r="N544" s="199"/>
      <c r="O544" s="68"/>
      <c r="P544" s="68"/>
      <c r="Q544" s="68"/>
      <c r="R544" s="68"/>
      <c r="S544" s="68"/>
      <c r="T544" s="69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21" t="s">
        <v>164</v>
      </c>
      <c r="AU544" s="21" t="s">
        <v>169</v>
      </c>
    </row>
    <row r="545" spans="1:65" s="13" customFormat="1" ht="11.25">
      <c r="B545" s="200"/>
      <c r="C545" s="201"/>
      <c r="D545" s="202" t="s">
        <v>166</v>
      </c>
      <c r="E545" s="203" t="s">
        <v>19</v>
      </c>
      <c r="F545" s="204" t="s">
        <v>699</v>
      </c>
      <c r="G545" s="201"/>
      <c r="H545" s="205">
        <v>0.75</v>
      </c>
      <c r="I545" s="206"/>
      <c r="J545" s="201"/>
      <c r="K545" s="201"/>
      <c r="L545" s="207"/>
      <c r="M545" s="208"/>
      <c r="N545" s="209"/>
      <c r="O545" s="209"/>
      <c r="P545" s="209"/>
      <c r="Q545" s="209"/>
      <c r="R545" s="209"/>
      <c r="S545" s="209"/>
      <c r="T545" s="210"/>
      <c r="AT545" s="211" t="s">
        <v>166</v>
      </c>
      <c r="AU545" s="211" t="s">
        <v>169</v>
      </c>
      <c r="AV545" s="13" t="s">
        <v>81</v>
      </c>
      <c r="AW545" s="13" t="s">
        <v>33</v>
      </c>
      <c r="AX545" s="13" t="s">
        <v>72</v>
      </c>
      <c r="AY545" s="211" t="s">
        <v>154</v>
      </c>
    </row>
    <row r="546" spans="1:65" s="14" customFormat="1" ht="11.25">
      <c r="B546" s="212"/>
      <c r="C546" s="213"/>
      <c r="D546" s="202" t="s">
        <v>166</v>
      </c>
      <c r="E546" s="214" t="s">
        <v>19</v>
      </c>
      <c r="F546" s="215" t="s">
        <v>168</v>
      </c>
      <c r="G546" s="213"/>
      <c r="H546" s="216">
        <v>0.75</v>
      </c>
      <c r="I546" s="217"/>
      <c r="J546" s="213"/>
      <c r="K546" s="213"/>
      <c r="L546" s="218"/>
      <c r="M546" s="219"/>
      <c r="N546" s="220"/>
      <c r="O546" s="220"/>
      <c r="P546" s="220"/>
      <c r="Q546" s="220"/>
      <c r="R546" s="220"/>
      <c r="S546" s="220"/>
      <c r="T546" s="221"/>
      <c r="AT546" s="222" t="s">
        <v>166</v>
      </c>
      <c r="AU546" s="222" t="s">
        <v>169</v>
      </c>
      <c r="AV546" s="14" t="s">
        <v>169</v>
      </c>
      <c r="AW546" s="14" t="s">
        <v>33</v>
      </c>
      <c r="AX546" s="14" t="s">
        <v>79</v>
      </c>
      <c r="AY546" s="222" t="s">
        <v>154</v>
      </c>
    </row>
    <row r="547" spans="1:65" s="2" customFormat="1" ht="21.75" customHeight="1">
      <c r="A547" s="38"/>
      <c r="B547" s="39"/>
      <c r="C547" s="182" t="s">
        <v>700</v>
      </c>
      <c r="D547" s="182" t="s">
        <v>157</v>
      </c>
      <c r="E547" s="183" t="s">
        <v>701</v>
      </c>
      <c r="F547" s="184" t="s">
        <v>702</v>
      </c>
      <c r="G547" s="185" t="s">
        <v>160</v>
      </c>
      <c r="H547" s="186">
        <v>2.52</v>
      </c>
      <c r="I547" s="187"/>
      <c r="J547" s="188">
        <f>ROUND(I547*H547,2)</f>
        <v>0</v>
      </c>
      <c r="K547" s="184" t="s">
        <v>161</v>
      </c>
      <c r="L547" s="43"/>
      <c r="M547" s="189" t="s">
        <v>19</v>
      </c>
      <c r="N547" s="190" t="s">
        <v>43</v>
      </c>
      <c r="O547" s="68"/>
      <c r="P547" s="191">
        <f>O547*H547</f>
        <v>0</v>
      </c>
      <c r="Q547" s="191">
        <v>0</v>
      </c>
      <c r="R547" s="191">
        <f>Q547*H547</f>
        <v>0</v>
      </c>
      <c r="S547" s="191">
        <v>7.2999999999999995E-2</v>
      </c>
      <c r="T547" s="192">
        <f>S547*H547</f>
        <v>0.18395999999999998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193" t="s">
        <v>162</v>
      </c>
      <c r="AT547" s="193" t="s">
        <v>157</v>
      </c>
      <c r="AU547" s="193" t="s">
        <v>169</v>
      </c>
      <c r="AY547" s="21" t="s">
        <v>154</v>
      </c>
      <c r="BE547" s="194">
        <f>IF(N547="základní",J547,0)</f>
        <v>0</v>
      </c>
      <c r="BF547" s="194">
        <f>IF(N547="snížená",J547,0)</f>
        <v>0</v>
      </c>
      <c r="BG547" s="194">
        <f>IF(N547="zákl. přenesená",J547,0)</f>
        <v>0</v>
      </c>
      <c r="BH547" s="194">
        <f>IF(N547="sníž. přenesená",J547,0)</f>
        <v>0</v>
      </c>
      <c r="BI547" s="194">
        <f>IF(N547="nulová",J547,0)</f>
        <v>0</v>
      </c>
      <c r="BJ547" s="21" t="s">
        <v>79</v>
      </c>
      <c r="BK547" s="194">
        <f>ROUND(I547*H547,2)</f>
        <v>0</v>
      </c>
      <c r="BL547" s="21" t="s">
        <v>162</v>
      </c>
      <c r="BM547" s="193" t="s">
        <v>703</v>
      </c>
    </row>
    <row r="548" spans="1:65" s="2" customFormat="1" ht="11.25">
      <c r="A548" s="38"/>
      <c r="B548" s="39"/>
      <c r="C548" s="40"/>
      <c r="D548" s="195" t="s">
        <v>164</v>
      </c>
      <c r="E548" s="40"/>
      <c r="F548" s="196" t="s">
        <v>704</v>
      </c>
      <c r="G548" s="40"/>
      <c r="H548" s="40"/>
      <c r="I548" s="197"/>
      <c r="J548" s="40"/>
      <c r="K548" s="40"/>
      <c r="L548" s="43"/>
      <c r="M548" s="198"/>
      <c r="N548" s="199"/>
      <c r="O548" s="68"/>
      <c r="P548" s="68"/>
      <c r="Q548" s="68"/>
      <c r="R548" s="68"/>
      <c r="S548" s="68"/>
      <c r="T548" s="69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21" t="s">
        <v>164</v>
      </c>
      <c r="AU548" s="21" t="s">
        <v>169</v>
      </c>
    </row>
    <row r="549" spans="1:65" s="13" customFormat="1" ht="11.25">
      <c r="B549" s="200"/>
      <c r="C549" s="201"/>
      <c r="D549" s="202" t="s">
        <v>166</v>
      </c>
      <c r="E549" s="203" t="s">
        <v>19</v>
      </c>
      <c r="F549" s="204" t="s">
        <v>705</v>
      </c>
      <c r="G549" s="201"/>
      <c r="H549" s="205">
        <v>2.52</v>
      </c>
      <c r="I549" s="206"/>
      <c r="J549" s="201"/>
      <c r="K549" s="201"/>
      <c r="L549" s="207"/>
      <c r="M549" s="208"/>
      <c r="N549" s="209"/>
      <c r="O549" s="209"/>
      <c r="P549" s="209"/>
      <c r="Q549" s="209"/>
      <c r="R549" s="209"/>
      <c r="S549" s="209"/>
      <c r="T549" s="210"/>
      <c r="AT549" s="211" t="s">
        <v>166</v>
      </c>
      <c r="AU549" s="211" t="s">
        <v>169</v>
      </c>
      <c r="AV549" s="13" t="s">
        <v>81</v>
      </c>
      <c r="AW549" s="13" t="s">
        <v>33</v>
      </c>
      <c r="AX549" s="13" t="s">
        <v>72</v>
      </c>
      <c r="AY549" s="211" t="s">
        <v>154</v>
      </c>
    </row>
    <row r="550" spans="1:65" s="14" customFormat="1" ht="11.25">
      <c r="B550" s="212"/>
      <c r="C550" s="213"/>
      <c r="D550" s="202" t="s">
        <v>166</v>
      </c>
      <c r="E550" s="214" t="s">
        <v>19</v>
      </c>
      <c r="F550" s="215" t="s">
        <v>168</v>
      </c>
      <c r="G550" s="213"/>
      <c r="H550" s="216">
        <v>2.52</v>
      </c>
      <c r="I550" s="217"/>
      <c r="J550" s="213"/>
      <c r="K550" s="213"/>
      <c r="L550" s="218"/>
      <c r="M550" s="219"/>
      <c r="N550" s="220"/>
      <c r="O550" s="220"/>
      <c r="P550" s="220"/>
      <c r="Q550" s="220"/>
      <c r="R550" s="220"/>
      <c r="S550" s="220"/>
      <c r="T550" s="221"/>
      <c r="AT550" s="222" t="s">
        <v>166</v>
      </c>
      <c r="AU550" s="222" t="s">
        <v>169</v>
      </c>
      <c r="AV550" s="14" t="s">
        <v>169</v>
      </c>
      <c r="AW550" s="14" t="s">
        <v>33</v>
      </c>
      <c r="AX550" s="14" t="s">
        <v>79</v>
      </c>
      <c r="AY550" s="222" t="s">
        <v>154</v>
      </c>
    </row>
    <row r="551" spans="1:65" s="2" customFormat="1" ht="21.75" customHeight="1">
      <c r="A551" s="38"/>
      <c r="B551" s="39"/>
      <c r="C551" s="182" t="s">
        <v>706</v>
      </c>
      <c r="D551" s="182" t="s">
        <v>157</v>
      </c>
      <c r="E551" s="183" t="s">
        <v>707</v>
      </c>
      <c r="F551" s="184" t="s">
        <v>708</v>
      </c>
      <c r="G551" s="185" t="s">
        <v>160</v>
      </c>
      <c r="H551" s="186">
        <v>11.88</v>
      </c>
      <c r="I551" s="187"/>
      <c r="J551" s="188">
        <f>ROUND(I551*H551,2)</f>
        <v>0</v>
      </c>
      <c r="K551" s="184" t="s">
        <v>161</v>
      </c>
      <c r="L551" s="43"/>
      <c r="M551" s="189" t="s">
        <v>19</v>
      </c>
      <c r="N551" s="190" t="s">
        <v>43</v>
      </c>
      <c r="O551" s="68"/>
      <c r="P551" s="191">
        <f>O551*H551</f>
        <v>0</v>
      </c>
      <c r="Q551" s="191">
        <v>0</v>
      </c>
      <c r="R551" s="191">
        <f>Q551*H551</f>
        <v>0</v>
      </c>
      <c r="S551" s="191">
        <v>5.8999999999999997E-2</v>
      </c>
      <c r="T551" s="192">
        <f>S551*H551</f>
        <v>0.70091999999999999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193" t="s">
        <v>162</v>
      </c>
      <c r="AT551" s="193" t="s">
        <v>157</v>
      </c>
      <c r="AU551" s="193" t="s">
        <v>169</v>
      </c>
      <c r="AY551" s="21" t="s">
        <v>154</v>
      </c>
      <c r="BE551" s="194">
        <f>IF(N551="základní",J551,0)</f>
        <v>0</v>
      </c>
      <c r="BF551" s="194">
        <f>IF(N551="snížená",J551,0)</f>
        <v>0</v>
      </c>
      <c r="BG551" s="194">
        <f>IF(N551="zákl. přenesená",J551,0)</f>
        <v>0</v>
      </c>
      <c r="BH551" s="194">
        <f>IF(N551="sníž. přenesená",J551,0)</f>
        <v>0</v>
      </c>
      <c r="BI551" s="194">
        <f>IF(N551="nulová",J551,0)</f>
        <v>0</v>
      </c>
      <c r="BJ551" s="21" t="s">
        <v>79</v>
      </c>
      <c r="BK551" s="194">
        <f>ROUND(I551*H551,2)</f>
        <v>0</v>
      </c>
      <c r="BL551" s="21" t="s">
        <v>162</v>
      </c>
      <c r="BM551" s="193" t="s">
        <v>709</v>
      </c>
    </row>
    <row r="552" spans="1:65" s="2" customFormat="1" ht="11.25">
      <c r="A552" s="38"/>
      <c r="B552" s="39"/>
      <c r="C552" s="40"/>
      <c r="D552" s="195" t="s">
        <v>164</v>
      </c>
      <c r="E552" s="40"/>
      <c r="F552" s="196" t="s">
        <v>710</v>
      </c>
      <c r="G552" s="40"/>
      <c r="H552" s="40"/>
      <c r="I552" s="197"/>
      <c r="J552" s="40"/>
      <c r="K552" s="40"/>
      <c r="L552" s="43"/>
      <c r="M552" s="198"/>
      <c r="N552" s="199"/>
      <c r="O552" s="68"/>
      <c r="P552" s="68"/>
      <c r="Q552" s="68"/>
      <c r="R552" s="68"/>
      <c r="S552" s="68"/>
      <c r="T552" s="69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21" t="s">
        <v>164</v>
      </c>
      <c r="AU552" s="21" t="s">
        <v>169</v>
      </c>
    </row>
    <row r="553" spans="1:65" s="13" customFormat="1" ht="11.25">
      <c r="B553" s="200"/>
      <c r="C553" s="201"/>
      <c r="D553" s="202" t="s">
        <v>166</v>
      </c>
      <c r="E553" s="203" t="s">
        <v>19</v>
      </c>
      <c r="F553" s="204" t="s">
        <v>711</v>
      </c>
      <c r="G553" s="201"/>
      <c r="H553" s="205">
        <v>11.88</v>
      </c>
      <c r="I553" s="206"/>
      <c r="J553" s="201"/>
      <c r="K553" s="201"/>
      <c r="L553" s="207"/>
      <c r="M553" s="208"/>
      <c r="N553" s="209"/>
      <c r="O553" s="209"/>
      <c r="P553" s="209"/>
      <c r="Q553" s="209"/>
      <c r="R553" s="209"/>
      <c r="S553" s="209"/>
      <c r="T553" s="210"/>
      <c r="AT553" s="211" t="s">
        <v>166</v>
      </c>
      <c r="AU553" s="211" t="s">
        <v>169</v>
      </c>
      <c r="AV553" s="13" t="s">
        <v>81</v>
      </c>
      <c r="AW553" s="13" t="s">
        <v>33</v>
      </c>
      <c r="AX553" s="13" t="s">
        <v>72</v>
      </c>
      <c r="AY553" s="211" t="s">
        <v>154</v>
      </c>
    </row>
    <row r="554" spans="1:65" s="14" customFormat="1" ht="11.25">
      <c r="B554" s="212"/>
      <c r="C554" s="213"/>
      <c r="D554" s="202" t="s">
        <v>166</v>
      </c>
      <c r="E554" s="214" t="s">
        <v>19</v>
      </c>
      <c r="F554" s="215" t="s">
        <v>168</v>
      </c>
      <c r="G554" s="213"/>
      <c r="H554" s="216">
        <v>11.88</v>
      </c>
      <c r="I554" s="217"/>
      <c r="J554" s="213"/>
      <c r="K554" s="213"/>
      <c r="L554" s="218"/>
      <c r="M554" s="219"/>
      <c r="N554" s="220"/>
      <c r="O554" s="220"/>
      <c r="P554" s="220"/>
      <c r="Q554" s="220"/>
      <c r="R554" s="220"/>
      <c r="S554" s="220"/>
      <c r="T554" s="221"/>
      <c r="AT554" s="222" t="s">
        <v>166</v>
      </c>
      <c r="AU554" s="222" t="s">
        <v>169</v>
      </c>
      <c r="AV554" s="14" t="s">
        <v>169</v>
      </c>
      <c r="AW554" s="14" t="s">
        <v>33</v>
      </c>
      <c r="AX554" s="14" t="s">
        <v>79</v>
      </c>
      <c r="AY554" s="222" t="s">
        <v>154</v>
      </c>
    </row>
    <row r="555" spans="1:65" s="2" customFormat="1" ht="21.75" customHeight="1">
      <c r="A555" s="38"/>
      <c r="B555" s="39"/>
      <c r="C555" s="182" t="s">
        <v>712</v>
      </c>
      <c r="D555" s="182" t="s">
        <v>157</v>
      </c>
      <c r="E555" s="183" t="s">
        <v>713</v>
      </c>
      <c r="F555" s="184" t="s">
        <v>714</v>
      </c>
      <c r="G555" s="185" t="s">
        <v>160</v>
      </c>
      <c r="H555" s="186">
        <v>49.564999999999998</v>
      </c>
      <c r="I555" s="187"/>
      <c r="J555" s="188">
        <f>ROUND(I555*H555,2)</f>
        <v>0</v>
      </c>
      <c r="K555" s="184" t="s">
        <v>161</v>
      </c>
      <c r="L555" s="43"/>
      <c r="M555" s="189" t="s">
        <v>19</v>
      </c>
      <c r="N555" s="190" t="s">
        <v>43</v>
      </c>
      <c r="O555" s="68"/>
      <c r="P555" s="191">
        <f>O555*H555</f>
        <v>0</v>
      </c>
      <c r="Q555" s="191">
        <v>0</v>
      </c>
      <c r="R555" s="191">
        <f>Q555*H555</f>
        <v>0</v>
      </c>
      <c r="S555" s="191">
        <v>5.0999999999999997E-2</v>
      </c>
      <c r="T555" s="192">
        <f>S555*H555</f>
        <v>2.5278149999999999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93" t="s">
        <v>162</v>
      </c>
      <c r="AT555" s="193" t="s">
        <v>157</v>
      </c>
      <c r="AU555" s="193" t="s">
        <v>169</v>
      </c>
      <c r="AY555" s="21" t="s">
        <v>154</v>
      </c>
      <c r="BE555" s="194">
        <f>IF(N555="základní",J555,0)</f>
        <v>0</v>
      </c>
      <c r="BF555" s="194">
        <f>IF(N555="snížená",J555,0)</f>
        <v>0</v>
      </c>
      <c r="BG555" s="194">
        <f>IF(N555="zákl. přenesená",J555,0)</f>
        <v>0</v>
      </c>
      <c r="BH555" s="194">
        <f>IF(N555="sníž. přenesená",J555,0)</f>
        <v>0</v>
      </c>
      <c r="BI555" s="194">
        <f>IF(N555="nulová",J555,0)</f>
        <v>0</v>
      </c>
      <c r="BJ555" s="21" t="s">
        <v>79</v>
      </c>
      <c r="BK555" s="194">
        <f>ROUND(I555*H555,2)</f>
        <v>0</v>
      </c>
      <c r="BL555" s="21" t="s">
        <v>162</v>
      </c>
      <c r="BM555" s="193" t="s">
        <v>715</v>
      </c>
    </row>
    <row r="556" spans="1:65" s="2" customFormat="1" ht="11.25">
      <c r="A556" s="38"/>
      <c r="B556" s="39"/>
      <c r="C556" s="40"/>
      <c r="D556" s="195" t="s">
        <v>164</v>
      </c>
      <c r="E556" s="40"/>
      <c r="F556" s="196" t="s">
        <v>716</v>
      </c>
      <c r="G556" s="40"/>
      <c r="H556" s="40"/>
      <c r="I556" s="197"/>
      <c r="J556" s="40"/>
      <c r="K556" s="40"/>
      <c r="L556" s="43"/>
      <c r="M556" s="198"/>
      <c r="N556" s="199"/>
      <c r="O556" s="68"/>
      <c r="P556" s="68"/>
      <c r="Q556" s="68"/>
      <c r="R556" s="68"/>
      <c r="S556" s="68"/>
      <c r="T556" s="69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21" t="s">
        <v>164</v>
      </c>
      <c r="AU556" s="21" t="s">
        <v>169</v>
      </c>
    </row>
    <row r="557" spans="1:65" s="13" customFormat="1" ht="11.25">
      <c r="B557" s="200"/>
      <c r="C557" s="201"/>
      <c r="D557" s="202" t="s">
        <v>166</v>
      </c>
      <c r="E557" s="203" t="s">
        <v>19</v>
      </c>
      <c r="F557" s="204" t="s">
        <v>717</v>
      </c>
      <c r="G557" s="201"/>
      <c r="H557" s="205">
        <v>49.564999999999998</v>
      </c>
      <c r="I557" s="206"/>
      <c r="J557" s="201"/>
      <c r="K557" s="201"/>
      <c r="L557" s="207"/>
      <c r="M557" s="208"/>
      <c r="N557" s="209"/>
      <c r="O557" s="209"/>
      <c r="P557" s="209"/>
      <c r="Q557" s="209"/>
      <c r="R557" s="209"/>
      <c r="S557" s="209"/>
      <c r="T557" s="210"/>
      <c r="AT557" s="211" t="s">
        <v>166</v>
      </c>
      <c r="AU557" s="211" t="s">
        <v>169</v>
      </c>
      <c r="AV557" s="13" t="s">
        <v>81</v>
      </c>
      <c r="AW557" s="13" t="s">
        <v>33</v>
      </c>
      <c r="AX557" s="13" t="s">
        <v>72</v>
      </c>
      <c r="AY557" s="211" t="s">
        <v>154</v>
      </c>
    </row>
    <row r="558" spans="1:65" s="14" customFormat="1" ht="11.25">
      <c r="B558" s="212"/>
      <c r="C558" s="213"/>
      <c r="D558" s="202" t="s">
        <v>166</v>
      </c>
      <c r="E558" s="214" t="s">
        <v>19</v>
      </c>
      <c r="F558" s="215" t="s">
        <v>168</v>
      </c>
      <c r="G558" s="213"/>
      <c r="H558" s="216">
        <v>49.564999999999998</v>
      </c>
      <c r="I558" s="217"/>
      <c r="J558" s="213"/>
      <c r="K558" s="213"/>
      <c r="L558" s="218"/>
      <c r="M558" s="219"/>
      <c r="N558" s="220"/>
      <c r="O558" s="220"/>
      <c r="P558" s="220"/>
      <c r="Q558" s="220"/>
      <c r="R558" s="220"/>
      <c r="S558" s="220"/>
      <c r="T558" s="221"/>
      <c r="AT558" s="222" t="s">
        <v>166</v>
      </c>
      <c r="AU558" s="222" t="s">
        <v>169</v>
      </c>
      <c r="AV558" s="14" t="s">
        <v>169</v>
      </c>
      <c r="AW558" s="14" t="s">
        <v>33</v>
      </c>
      <c r="AX558" s="14" t="s">
        <v>79</v>
      </c>
      <c r="AY558" s="222" t="s">
        <v>154</v>
      </c>
    </row>
    <row r="559" spans="1:65" s="2" customFormat="1" ht="21.75" customHeight="1">
      <c r="A559" s="38"/>
      <c r="B559" s="39"/>
      <c r="C559" s="182" t="s">
        <v>718</v>
      </c>
      <c r="D559" s="182" t="s">
        <v>157</v>
      </c>
      <c r="E559" s="183" t="s">
        <v>719</v>
      </c>
      <c r="F559" s="184" t="s">
        <v>720</v>
      </c>
      <c r="G559" s="185" t="s">
        <v>160</v>
      </c>
      <c r="H559" s="186">
        <v>5.2480000000000002</v>
      </c>
      <c r="I559" s="187"/>
      <c r="J559" s="188">
        <f>ROUND(I559*H559,2)</f>
        <v>0</v>
      </c>
      <c r="K559" s="184" t="s">
        <v>161</v>
      </c>
      <c r="L559" s="43"/>
      <c r="M559" s="189" t="s">
        <v>19</v>
      </c>
      <c r="N559" s="190" t="s">
        <v>43</v>
      </c>
      <c r="O559" s="68"/>
      <c r="P559" s="191">
        <f>O559*H559</f>
        <v>0</v>
      </c>
      <c r="Q559" s="191">
        <v>0</v>
      </c>
      <c r="R559" s="191">
        <f>Q559*H559</f>
        <v>0</v>
      </c>
      <c r="S559" s="191">
        <v>4.2999999999999997E-2</v>
      </c>
      <c r="T559" s="192">
        <f>S559*H559</f>
        <v>0.225664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93" t="s">
        <v>162</v>
      </c>
      <c r="AT559" s="193" t="s">
        <v>157</v>
      </c>
      <c r="AU559" s="193" t="s">
        <v>169</v>
      </c>
      <c r="AY559" s="21" t="s">
        <v>154</v>
      </c>
      <c r="BE559" s="194">
        <f>IF(N559="základní",J559,0)</f>
        <v>0</v>
      </c>
      <c r="BF559" s="194">
        <f>IF(N559="snížená",J559,0)</f>
        <v>0</v>
      </c>
      <c r="BG559" s="194">
        <f>IF(N559="zákl. přenesená",J559,0)</f>
        <v>0</v>
      </c>
      <c r="BH559" s="194">
        <f>IF(N559="sníž. přenesená",J559,0)</f>
        <v>0</v>
      </c>
      <c r="BI559" s="194">
        <f>IF(N559="nulová",J559,0)</f>
        <v>0</v>
      </c>
      <c r="BJ559" s="21" t="s">
        <v>79</v>
      </c>
      <c r="BK559" s="194">
        <f>ROUND(I559*H559,2)</f>
        <v>0</v>
      </c>
      <c r="BL559" s="21" t="s">
        <v>162</v>
      </c>
      <c r="BM559" s="193" t="s">
        <v>721</v>
      </c>
    </row>
    <row r="560" spans="1:65" s="2" customFormat="1" ht="11.25">
      <c r="A560" s="38"/>
      <c r="B560" s="39"/>
      <c r="C560" s="40"/>
      <c r="D560" s="195" t="s">
        <v>164</v>
      </c>
      <c r="E560" s="40"/>
      <c r="F560" s="196" t="s">
        <v>722</v>
      </c>
      <c r="G560" s="40"/>
      <c r="H560" s="40"/>
      <c r="I560" s="197"/>
      <c r="J560" s="40"/>
      <c r="K560" s="40"/>
      <c r="L560" s="43"/>
      <c r="M560" s="198"/>
      <c r="N560" s="199"/>
      <c r="O560" s="68"/>
      <c r="P560" s="68"/>
      <c r="Q560" s="68"/>
      <c r="R560" s="68"/>
      <c r="S560" s="68"/>
      <c r="T560" s="69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21" t="s">
        <v>164</v>
      </c>
      <c r="AU560" s="21" t="s">
        <v>169</v>
      </c>
    </row>
    <row r="561" spans="1:65" s="13" customFormat="1" ht="11.25">
      <c r="B561" s="200"/>
      <c r="C561" s="201"/>
      <c r="D561" s="202" t="s">
        <v>166</v>
      </c>
      <c r="E561" s="203" t="s">
        <v>19</v>
      </c>
      <c r="F561" s="204" t="s">
        <v>723</v>
      </c>
      <c r="G561" s="201"/>
      <c r="H561" s="205">
        <v>5.2480000000000002</v>
      </c>
      <c r="I561" s="206"/>
      <c r="J561" s="201"/>
      <c r="K561" s="201"/>
      <c r="L561" s="207"/>
      <c r="M561" s="208"/>
      <c r="N561" s="209"/>
      <c r="O561" s="209"/>
      <c r="P561" s="209"/>
      <c r="Q561" s="209"/>
      <c r="R561" s="209"/>
      <c r="S561" s="209"/>
      <c r="T561" s="210"/>
      <c r="AT561" s="211" t="s">
        <v>166</v>
      </c>
      <c r="AU561" s="211" t="s">
        <v>169</v>
      </c>
      <c r="AV561" s="13" t="s">
        <v>81</v>
      </c>
      <c r="AW561" s="13" t="s">
        <v>33</v>
      </c>
      <c r="AX561" s="13" t="s">
        <v>72</v>
      </c>
      <c r="AY561" s="211" t="s">
        <v>154</v>
      </c>
    </row>
    <row r="562" spans="1:65" s="14" customFormat="1" ht="11.25">
      <c r="B562" s="212"/>
      <c r="C562" s="213"/>
      <c r="D562" s="202" t="s">
        <v>166</v>
      </c>
      <c r="E562" s="214" t="s">
        <v>19</v>
      </c>
      <c r="F562" s="215" t="s">
        <v>168</v>
      </c>
      <c r="G562" s="213"/>
      <c r="H562" s="216">
        <v>5.2480000000000002</v>
      </c>
      <c r="I562" s="217"/>
      <c r="J562" s="213"/>
      <c r="K562" s="213"/>
      <c r="L562" s="218"/>
      <c r="M562" s="219"/>
      <c r="N562" s="220"/>
      <c r="O562" s="220"/>
      <c r="P562" s="220"/>
      <c r="Q562" s="220"/>
      <c r="R562" s="220"/>
      <c r="S562" s="220"/>
      <c r="T562" s="221"/>
      <c r="AT562" s="222" t="s">
        <v>166</v>
      </c>
      <c r="AU562" s="222" t="s">
        <v>169</v>
      </c>
      <c r="AV562" s="14" t="s">
        <v>169</v>
      </c>
      <c r="AW562" s="14" t="s">
        <v>33</v>
      </c>
      <c r="AX562" s="14" t="s">
        <v>79</v>
      </c>
      <c r="AY562" s="222" t="s">
        <v>154</v>
      </c>
    </row>
    <row r="563" spans="1:65" s="2" customFormat="1" ht="24.2" customHeight="1">
      <c r="A563" s="38"/>
      <c r="B563" s="39"/>
      <c r="C563" s="182" t="s">
        <v>724</v>
      </c>
      <c r="D563" s="182" t="s">
        <v>157</v>
      </c>
      <c r="E563" s="183" t="s">
        <v>725</v>
      </c>
      <c r="F563" s="184" t="s">
        <v>726</v>
      </c>
      <c r="G563" s="185" t="s">
        <v>160</v>
      </c>
      <c r="H563" s="186">
        <v>0.7</v>
      </c>
      <c r="I563" s="187"/>
      <c r="J563" s="188">
        <f>ROUND(I563*H563,2)</f>
        <v>0</v>
      </c>
      <c r="K563" s="184" t="s">
        <v>161</v>
      </c>
      <c r="L563" s="43"/>
      <c r="M563" s="189" t="s">
        <v>19</v>
      </c>
      <c r="N563" s="190" t="s">
        <v>43</v>
      </c>
      <c r="O563" s="68"/>
      <c r="P563" s="191">
        <f>O563*H563</f>
        <v>0</v>
      </c>
      <c r="Q563" s="191">
        <v>0</v>
      </c>
      <c r="R563" s="191">
        <f>Q563*H563</f>
        <v>0</v>
      </c>
      <c r="S563" s="191">
        <v>7.5999999999999998E-2</v>
      </c>
      <c r="T563" s="192">
        <f>S563*H563</f>
        <v>5.3199999999999997E-2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193" t="s">
        <v>162</v>
      </c>
      <c r="AT563" s="193" t="s">
        <v>157</v>
      </c>
      <c r="AU563" s="193" t="s">
        <v>169</v>
      </c>
      <c r="AY563" s="21" t="s">
        <v>154</v>
      </c>
      <c r="BE563" s="194">
        <f>IF(N563="základní",J563,0)</f>
        <v>0</v>
      </c>
      <c r="BF563" s="194">
        <f>IF(N563="snížená",J563,0)</f>
        <v>0</v>
      </c>
      <c r="BG563" s="194">
        <f>IF(N563="zákl. přenesená",J563,0)</f>
        <v>0</v>
      </c>
      <c r="BH563" s="194">
        <f>IF(N563="sníž. přenesená",J563,0)</f>
        <v>0</v>
      </c>
      <c r="BI563" s="194">
        <f>IF(N563="nulová",J563,0)</f>
        <v>0</v>
      </c>
      <c r="BJ563" s="21" t="s">
        <v>79</v>
      </c>
      <c r="BK563" s="194">
        <f>ROUND(I563*H563,2)</f>
        <v>0</v>
      </c>
      <c r="BL563" s="21" t="s">
        <v>162</v>
      </c>
      <c r="BM563" s="193" t="s">
        <v>727</v>
      </c>
    </row>
    <row r="564" spans="1:65" s="2" customFormat="1" ht="11.25">
      <c r="A564" s="38"/>
      <c r="B564" s="39"/>
      <c r="C564" s="40"/>
      <c r="D564" s="195" t="s">
        <v>164</v>
      </c>
      <c r="E564" s="40"/>
      <c r="F564" s="196" t="s">
        <v>728</v>
      </c>
      <c r="G564" s="40"/>
      <c r="H564" s="40"/>
      <c r="I564" s="197"/>
      <c r="J564" s="40"/>
      <c r="K564" s="40"/>
      <c r="L564" s="43"/>
      <c r="M564" s="198"/>
      <c r="N564" s="199"/>
      <c r="O564" s="68"/>
      <c r="P564" s="68"/>
      <c r="Q564" s="68"/>
      <c r="R564" s="68"/>
      <c r="S564" s="68"/>
      <c r="T564" s="69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21" t="s">
        <v>164</v>
      </c>
      <c r="AU564" s="21" t="s">
        <v>169</v>
      </c>
    </row>
    <row r="565" spans="1:65" s="13" customFormat="1" ht="11.25">
      <c r="B565" s="200"/>
      <c r="C565" s="201"/>
      <c r="D565" s="202" t="s">
        <v>166</v>
      </c>
      <c r="E565" s="203" t="s">
        <v>19</v>
      </c>
      <c r="F565" s="204" t="s">
        <v>729</v>
      </c>
      <c r="G565" s="201"/>
      <c r="H565" s="205">
        <v>0.7</v>
      </c>
      <c r="I565" s="206"/>
      <c r="J565" s="201"/>
      <c r="K565" s="201"/>
      <c r="L565" s="207"/>
      <c r="M565" s="208"/>
      <c r="N565" s="209"/>
      <c r="O565" s="209"/>
      <c r="P565" s="209"/>
      <c r="Q565" s="209"/>
      <c r="R565" s="209"/>
      <c r="S565" s="209"/>
      <c r="T565" s="210"/>
      <c r="AT565" s="211" t="s">
        <v>166</v>
      </c>
      <c r="AU565" s="211" t="s">
        <v>169</v>
      </c>
      <c r="AV565" s="13" t="s">
        <v>81</v>
      </c>
      <c r="AW565" s="13" t="s">
        <v>33</v>
      </c>
      <c r="AX565" s="13" t="s">
        <v>72</v>
      </c>
      <c r="AY565" s="211" t="s">
        <v>154</v>
      </c>
    </row>
    <row r="566" spans="1:65" s="14" customFormat="1" ht="11.25">
      <c r="B566" s="212"/>
      <c r="C566" s="213"/>
      <c r="D566" s="202" t="s">
        <v>166</v>
      </c>
      <c r="E566" s="214" t="s">
        <v>19</v>
      </c>
      <c r="F566" s="215" t="s">
        <v>168</v>
      </c>
      <c r="G566" s="213"/>
      <c r="H566" s="216">
        <v>0.7</v>
      </c>
      <c r="I566" s="217"/>
      <c r="J566" s="213"/>
      <c r="K566" s="213"/>
      <c r="L566" s="218"/>
      <c r="M566" s="219"/>
      <c r="N566" s="220"/>
      <c r="O566" s="220"/>
      <c r="P566" s="220"/>
      <c r="Q566" s="220"/>
      <c r="R566" s="220"/>
      <c r="S566" s="220"/>
      <c r="T566" s="221"/>
      <c r="AT566" s="222" t="s">
        <v>166</v>
      </c>
      <c r="AU566" s="222" t="s">
        <v>169</v>
      </c>
      <c r="AV566" s="14" t="s">
        <v>169</v>
      </c>
      <c r="AW566" s="14" t="s">
        <v>33</v>
      </c>
      <c r="AX566" s="14" t="s">
        <v>79</v>
      </c>
      <c r="AY566" s="222" t="s">
        <v>154</v>
      </c>
    </row>
    <row r="567" spans="1:65" s="2" customFormat="1" ht="21.75" customHeight="1">
      <c r="A567" s="38"/>
      <c r="B567" s="39"/>
      <c r="C567" s="182" t="s">
        <v>730</v>
      </c>
      <c r="D567" s="182" t="s">
        <v>157</v>
      </c>
      <c r="E567" s="183" t="s">
        <v>731</v>
      </c>
      <c r="F567" s="184" t="s">
        <v>732</v>
      </c>
      <c r="G567" s="185" t="s">
        <v>160</v>
      </c>
      <c r="H567" s="186">
        <v>7.29</v>
      </c>
      <c r="I567" s="187"/>
      <c r="J567" s="188">
        <f>ROUND(I567*H567,2)</f>
        <v>0</v>
      </c>
      <c r="K567" s="184" t="s">
        <v>161</v>
      </c>
      <c r="L567" s="43"/>
      <c r="M567" s="189" t="s">
        <v>19</v>
      </c>
      <c r="N567" s="190" t="s">
        <v>43</v>
      </c>
      <c r="O567" s="68"/>
      <c r="P567" s="191">
        <f>O567*H567</f>
        <v>0</v>
      </c>
      <c r="Q567" s="191">
        <v>0</v>
      </c>
      <c r="R567" s="191">
        <f>Q567*H567</f>
        <v>0</v>
      </c>
      <c r="S567" s="191">
        <v>6.2E-2</v>
      </c>
      <c r="T567" s="192">
        <f>S567*H567</f>
        <v>0.45197999999999999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93" t="s">
        <v>162</v>
      </c>
      <c r="AT567" s="193" t="s">
        <v>157</v>
      </c>
      <c r="AU567" s="193" t="s">
        <v>169</v>
      </c>
      <c r="AY567" s="21" t="s">
        <v>154</v>
      </c>
      <c r="BE567" s="194">
        <f>IF(N567="základní",J567,0)</f>
        <v>0</v>
      </c>
      <c r="BF567" s="194">
        <f>IF(N567="snížená",J567,0)</f>
        <v>0</v>
      </c>
      <c r="BG567" s="194">
        <f>IF(N567="zákl. přenesená",J567,0)</f>
        <v>0</v>
      </c>
      <c r="BH567" s="194">
        <f>IF(N567="sníž. přenesená",J567,0)</f>
        <v>0</v>
      </c>
      <c r="BI567" s="194">
        <f>IF(N567="nulová",J567,0)</f>
        <v>0</v>
      </c>
      <c r="BJ567" s="21" t="s">
        <v>79</v>
      </c>
      <c r="BK567" s="194">
        <f>ROUND(I567*H567,2)</f>
        <v>0</v>
      </c>
      <c r="BL567" s="21" t="s">
        <v>162</v>
      </c>
      <c r="BM567" s="193" t="s">
        <v>733</v>
      </c>
    </row>
    <row r="568" spans="1:65" s="2" customFormat="1" ht="11.25">
      <c r="A568" s="38"/>
      <c r="B568" s="39"/>
      <c r="C568" s="40"/>
      <c r="D568" s="195" t="s">
        <v>164</v>
      </c>
      <c r="E568" s="40"/>
      <c r="F568" s="196" t="s">
        <v>734</v>
      </c>
      <c r="G568" s="40"/>
      <c r="H568" s="40"/>
      <c r="I568" s="197"/>
      <c r="J568" s="40"/>
      <c r="K568" s="40"/>
      <c r="L568" s="43"/>
      <c r="M568" s="198"/>
      <c r="N568" s="199"/>
      <c r="O568" s="68"/>
      <c r="P568" s="68"/>
      <c r="Q568" s="68"/>
      <c r="R568" s="68"/>
      <c r="S568" s="68"/>
      <c r="T568" s="69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21" t="s">
        <v>164</v>
      </c>
      <c r="AU568" s="21" t="s">
        <v>169</v>
      </c>
    </row>
    <row r="569" spans="1:65" s="13" customFormat="1" ht="11.25">
      <c r="B569" s="200"/>
      <c r="C569" s="201"/>
      <c r="D569" s="202" t="s">
        <v>166</v>
      </c>
      <c r="E569" s="203" t="s">
        <v>19</v>
      </c>
      <c r="F569" s="204" t="s">
        <v>735</v>
      </c>
      <c r="G569" s="201"/>
      <c r="H569" s="205">
        <v>2.88</v>
      </c>
      <c r="I569" s="206"/>
      <c r="J569" s="201"/>
      <c r="K569" s="201"/>
      <c r="L569" s="207"/>
      <c r="M569" s="208"/>
      <c r="N569" s="209"/>
      <c r="O569" s="209"/>
      <c r="P569" s="209"/>
      <c r="Q569" s="209"/>
      <c r="R569" s="209"/>
      <c r="S569" s="209"/>
      <c r="T569" s="210"/>
      <c r="AT569" s="211" t="s">
        <v>166</v>
      </c>
      <c r="AU569" s="211" t="s">
        <v>169</v>
      </c>
      <c r="AV569" s="13" t="s">
        <v>81</v>
      </c>
      <c r="AW569" s="13" t="s">
        <v>33</v>
      </c>
      <c r="AX569" s="13" t="s">
        <v>72</v>
      </c>
      <c r="AY569" s="211" t="s">
        <v>154</v>
      </c>
    </row>
    <row r="570" spans="1:65" s="13" customFormat="1" ht="11.25">
      <c r="B570" s="200"/>
      <c r="C570" s="201"/>
      <c r="D570" s="202" t="s">
        <v>166</v>
      </c>
      <c r="E570" s="203" t="s">
        <v>19</v>
      </c>
      <c r="F570" s="204" t="s">
        <v>736</v>
      </c>
      <c r="G570" s="201"/>
      <c r="H570" s="205">
        <v>4.41</v>
      </c>
      <c r="I570" s="206"/>
      <c r="J570" s="201"/>
      <c r="K570" s="201"/>
      <c r="L570" s="207"/>
      <c r="M570" s="208"/>
      <c r="N570" s="209"/>
      <c r="O570" s="209"/>
      <c r="P570" s="209"/>
      <c r="Q570" s="209"/>
      <c r="R570" s="209"/>
      <c r="S570" s="209"/>
      <c r="T570" s="210"/>
      <c r="AT570" s="211" t="s">
        <v>166</v>
      </c>
      <c r="AU570" s="211" t="s">
        <v>169</v>
      </c>
      <c r="AV570" s="13" t="s">
        <v>81</v>
      </c>
      <c r="AW570" s="13" t="s">
        <v>33</v>
      </c>
      <c r="AX570" s="13" t="s">
        <v>72</v>
      </c>
      <c r="AY570" s="211" t="s">
        <v>154</v>
      </c>
    </row>
    <row r="571" spans="1:65" s="14" customFormat="1" ht="11.25">
      <c r="B571" s="212"/>
      <c r="C571" s="213"/>
      <c r="D571" s="202" t="s">
        <v>166</v>
      </c>
      <c r="E571" s="214" t="s">
        <v>19</v>
      </c>
      <c r="F571" s="215" t="s">
        <v>168</v>
      </c>
      <c r="G571" s="213"/>
      <c r="H571" s="216">
        <v>7.29</v>
      </c>
      <c r="I571" s="217"/>
      <c r="J571" s="213"/>
      <c r="K571" s="213"/>
      <c r="L571" s="218"/>
      <c r="M571" s="219"/>
      <c r="N571" s="220"/>
      <c r="O571" s="220"/>
      <c r="P571" s="220"/>
      <c r="Q571" s="220"/>
      <c r="R571" s="220"/>
      <c r="S571" s="220"/>
      <c r="T571" s="221"/>
      <c r="AT571" s="222" t="s">
        <v>166</v>
      </c>
      <c r="AU571" s="222" t="s">
        <v>169</v>
      </c>
      <c r="AV571" s="14" t="s">
        <v>169</v>
      </c>
      <c r="AW571" s="14" t="s">
        <v>33</v>
      </c>
      <c r="AX571" s="14" t="s">
        <v>79</v>
      </c>
      <c r="AY571" s="222" t="s">
        <v>154</v>
      </c>
    </row>
    <row r="572" spans="1:65" s="2" customFormat="1" ht="24.2" customHeight="1">
      <c r="A572" s="38"/>
      <c r="B572" s="39"/>
      <c r="C572" s="182" t="s">
        <v>737</v>
      </c>
      <c r="D572" s="182" t="s">
        <v>157</v>
      </c>
      <c r="E572" s="183" t="s">
        <v>738</v>
      </c>
      <c r="F572" s="184" t="s">
        <v>739</v>
      </c>
      <c r="G572" s="185" t="s">
        <v>160</v>
      </c>
      <c r="H572" s="186">
        <v>5.0599999999999996</v>
      </c>
      <c r="I572" s="187"/>
      <c r="J572" s="188">
        <f>ROUND(I572*H572,2)</f>
        <v>0</v>
      </c>
      <c r="K572" s="184" t="s">
        <v>161</v>
      </c>
      <c r="L572" s="43"/>
      <c r="M572" s="189" t="s">
        <v>19</v>
      </c>
      <c r="N572" s="190" t="s">
        <v>43</v>
      </c>
      <c r="O572" s="68"/>
      <c r="P572" s="191">
        <f>O572*H572</f>
        <v>0</v>
      </c>
      <c r="Q572" s="191">
        <v>0</v>
      </c>
      <c r="R572" s="191">
        <f>Q572*H572</f>
        <v>0</v>
      </c>
      <c r="S572" s="191">
        <v>6.6000000000000003E-2</v>
      </c>
      <c r="T572" s="192">
        <f>S572*H572</f>
        <v>0.33395999999999998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193" t="s">
        <v>162</v>
      </c>
      <c r="AT572" s="193" t="s">
        <v>157</v>
      </c>
      <c r="AU572" s="193" t="s">
        <v>169</v>
      </c>
      <c r="AY572" s="21" t="s">
        <v>154</v>
      </c>
      <c r="BE572" s="194">
        <f>IF(N572="základní",J572,0)</f>
        <v>0</v>
      </c>
      <c r="BF572" s="194">
        <f>IF(N572="snížená",J572,0)</f>
        <v>0</v>
      </c>
      <c r="BG572" s="194">
        <f>IF(N572="zákl. přenesená",J572,0)</f>
        <v>0</v>
      </c>
      <c r="BH572" s="194">
        <f>IF(N572="sníž. přenesená",J572,0)</f>
        <v>0</v>
      </c>
      <c r="BI572" s="194">
        <f>IF(N572="nulová",J572,0)</f>
        <v>0</v>
      </c>
      <c r="BJ572" s="21" t="s">
        <v>79</v>
      </c>
      <c r="BK572" s="194">
        <f>ROUND(I572*H572,2)</f>
        <v>0</v>
      </c>
      <c r="BL572" s="21" t="s">
        <v>162</v>
      </c>
      <c r="BM572" s="193" t="s">
        <v>740</v>
      </c>
    </row>
    <row r="573" spans="1:65" s="2" customFormat="1" ht="11.25">
      <c r="A573" s="38"/>
      <c r="B573" s="39"/>
      <c r="C573" s="40"/>
      <c r="D573" s="195" t="s">
        <v>164</v>
      </c>
      <c r="E573" s="40"/>
      <c r="F573" s="196" t="s">
        <v>741</v>
      </c>
      <c r="G573" s="40"/>
      <c r="H573" s="40"/>
      <c r="I573" s="197"/>
      <c r="J573" s="40"/>
      <c r="K573" s="40"/>
      <c r="L573" s="43"/>
      <c r="M573" s="198"/>
      <c r="N573" s="199"/>
      <c r="O573" s="68"/>
      <c r="P573" s="68"/>
      <c r="Q573" s="68"/>
      <c r="R573" s="68"/>
      <c r="S573" s="68"/>
      <c r="T573" s="69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21" t="s">
        <v>164</v>
      </c>
      <c r="AU573" s="21" t="s">
        <v>169</v>
      </c>
    </row>
    <row r="574" spans="1:65" s="13" customFormat="1" ht="11.25">
      <c r="B574" s="200"/>
      <c r="C574" s="201"/>
      <c r="D574" s="202" t="s">
        <v>166</v>
      </c>
      <c r="E574" s="203" t="s">
        <v>19</v>
      </c>
      <c r="F574" s="204" t="s">
        <v>742</v>
      </c>
      <c r="G574" s="201"/>
      <c r="H574" s="205">
        <v>5.0599999999999996</v>
      </c>
      <c r="I574" s="206"/>
      <c r="J574" s="201"/>
      <c r="K574" s="201"/>
      <c r="L574" s="207"/>
      <c r="M574" s="208"/>
      <c r="N574" s="209"/>
      <c r="O574" s="209"/>
      <c r="P574" s="209"/>
      <c r="Q574" s="209"/>
      <c r="R574" s="209"/>
      <c r="S574" s="209"/>
      <c r="T574" s="210"/>
      <c r="AT574" s="211" t="s">
        <v>166</v>
      </c>
      <c r="AU574" s="211" t="s">
        <v>169</v>
      </c>
      <c r="AV574" s="13" t="s">
        <v>81</v>
      </c>
      <c r="AW574" s="13" t="s">
        <v>33</v>
      </c>
      <c r="AX574" s="13" t="s">
        <v>72</v>
      </c>
      <c r="AY574" s="211" t="s">
        <v>154</v>
      </c>
    </row>
    <row r="575" spans="1:65" s="14" customFormat="1" ht="11.25">
      <c r="B575" s="212"/>
      <c r="C575" s="213"/>
      <c r="D575" s="202" t="s">
        <v>166</v>
      </c>
      <c r="E575" s="214" t="s">
        <v>19</v>
      </c>
      <c r="F575" s="215" t="s">
        <v>168</v>
      </c>
      <c r="G575" s="213"/>
      <c r="H575" s="216">
        <v>5.0599999999999996</v>
      </c>
      <c r="I575" s="217"/>
      <c r="J575" s="213"/>
      <c r="K575" s="213"/>
      <c r="L575" s="218"/>
      <c r="M575" s="219"/>
      <c r="N575" s="220"/>
      <c r="O575" s="220"/>
      <c r="P575" s="220"/>
      <c r="Q575" s="220"/>
      <c r="R575" s="220"/>
      <c r="S575" s="220"/>
      <c r="T575" s="221"/>
      <c r="AT575" s="222" t="s">
        <v>166</v>
      </c>
      <c r="AU575" s="222" t="s">
        <v>169</v>
      </c>
      <c r="AV575" s="14" t="s">
        <v>169</v>
      </c>
      <c r="AW575" s="14" t="s">
        <v>33</v>
      </c>
      <c r="AX575" s="14" t="s">
        <v>79</v>
      </c>
      <c r="AY575" s="222" t="s">
        <v>154</v>
      </c>
    </row>
    <row r="576" spans="1:65" s="2" customFormat="1" ht="24.2" customHeight="1">
      <c r="A576" s="38"/>
      <c r="B576" s="39"/>
      <c r="C576" s="182" t="s">
        <v>743</v>
      </c>
      <c r="D576" s="182" t="s">
        <v>157</v>
      </c>
      <c r="E576" s="183" t="s">
        <v>744</v>
      </c>
      <c r="F576" s="184" t="s">
        <v>745</v>
      </c>
      <c r="G576" s="185" t="s">
        <v>160</v>
      </c>
      <c r="H576" s="186">
        <v>107.625</v>
      </c>
      <c r="I576" s="187"/>
      <c r="J576" s="188">
        <f>ROUND(I576*H576,2)</f>
        <v>0</v>
      </c>
      <c r="K576" s="184" t="s">
        <v>161</v>
      </c>
      <c r="L576" s="43"/>
      <c r="M576" s="189" t="s">
        <v>19</v>
      </c>
      <c r="N576" s="190" t="s">
        <v>43</v>
      </c>
      <c r="O576" s="68"/>
      <c r="P576" s="191">
        <f>O576*H576</f>
        <v>0</v>
      </c>
      <c r="Q576" s="191">
        <v>0</v>
      </c>
      <c r="R576" s="191">
        <f>Q576*H576</f>
        <v>0</v>
      </c>
      <c r="S576" s="191">
        <v>5.5E-2</v>
      </c>
      <c r="T576" s="192">
        <f>S576*H576</f>
        <v>5.9193749999999996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193" t="s">
        <v>162</v>
      </c>
      <c r="AT576" s="193" t="s">
        <v>157</v>
      </c>
      <c r="AU576" s="193" t="s">
        <v>169</v>
      </c>
      <c r="AY576" s="21" t="s">
        <v>154</v>
      </c>
      <c r="BE576" s="194">
        <f>IF(N576="základní",J576,0)</f>
        <v>0</v>
      </c>
      <c r="BF576" s="194">
        <f>IF(N576="snížená",J576,0)</f>
        <v>0</v>
      </c>
      <c r="BG576" s="194">
        <f>IF(N576="zákl. přenesená",J576,0)</f>
        <v>0</v>
      </c>
      <c r="BH576" s="194">
        <f>IF(N576="sníž. přenesená",J576,0)</f>
        <v>0</v>
      </c>
      <c r="BI576" s="194">
        <f>IF(N576="nulová",J576,0)</f>
        <v>0</v>
      </c>
      <c r="BJ576" s="21" t="s">
        <v>79</v>
      </c>
      <c r="BK576" s="194">
        <f>ROUND(I576*H576,2)</f>
        <v>0</v>
      </c>
      <c r="BL576" s="21" t="s">
        <v>162</v>
      </c>
      <c r="BM576" s="193" t="s">
        <v>746</v>
      </c>
    </row>
    <row r="577" spans="1:65" s="2" customFormat="1" ht="11.25">
      <c r="A577" s="38"/>
      <c r="B577" s="39"/>
      <c r="C577" s="40"/>
      <c r="D577" s="195" t="s">
        <v>164</v>
      </c>
      <c r="E577" s="40"/>
      <c r="F577" s="196" t="s">
        <v>747</v>
      </c>
      <c r="G577" s="40"/>
      <c r="H577" s="40"/>
      <c r="I577" s="197"/>
      <c r="J577" s="40"/>
      <c r="K577" s="40"/>
      <c r="L577" s="43"/>
      <c r="M577" s="198"/>
      <c r="N577" s="199"/>
      <c r="O577" s="68"/>
      <c r="P577" s="68"/>
      <c r="Q577" s="68"/>
      <c r="R577" s="68"/>
      <c r="S577" s="68"/>
      <c r="T577" s="69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21" t="s">
        <v>164</v>
      </c>
      <c r="AU577" s="21" t="s">
        <v>169</v>
      </c>
    </row>
    <row r="578" spans="1:65" s="15" customFormat="1" ht="11.25">
      <c r="B578" s="233"/>
      <c r="C578" s="234"/>
      <c r="D578" s="202" t="s">
        <v>166</v>
      </c>
      <c r="E578" s="235" t="s">
        <v>19</v>
      </c>
      <c r="F578" s="236" t="s">
        <v>748</v>
      </c>
      <c r="G578" s="234"/>
      <c r="H578" s="235" t="s">
        <v>19</v>
      </c>
      <c r="I578" s="237"/>
      <c r="J578" s="234"/>
      <c r="K578" s="234"/>
      <c r="L578" s="238"/>
      <c r="M578" s="239"/>
      <c r="N578" s="240"/>
      <c r="O578" s="240"/>
      <c r="P578" s="240"/>
      <c r="Q578" s="240"/>
      <c r="R578" s="240"/>
      <c r="S578" s="240"/>
      <c r="T578" s="241"/>
      <c r="AT578" s="242" t="s">
        <v>166</v>
      </c>
      <c r="AU578" s="242" t="s">
        <v>169</v>
      </c>
      <c r="AV578" s="15" t="s">
        <v>79</v>
      </c>
      <c r="AW578" s="15" t="s">
        <v>33</v>
      </c>
      <c r="AX578" s="15" t="s">
        <v>72</v>
      </c>
      <c r="AY578" s="242" t="s">
        <v>154</v>
      </c>
    </row>
    <row r="579" spans="1:65" s="15" customFormat="1" ht="11.25">
      <c r="B579" s="233"/>
      <c r="C579" s="234"/>
      <c r="D579" s="202" t="s">
        <v>166</v>
      </c>
      <c r="E579" s="235" t="s">
        <v>19</v>
      </c>
      <c r="F579" s="236" t="s">
        <v>231</v>
      </c>
      <c r="G579" s="234"/>
      <c r="H579" s="235" t="s">
        <v>19</v>
      </c>
      <c r="I579" s="237"/>
      <c r="J579" s="234"/>
      <c r="K579" s="234"/>
      <c r="L579" s="238"/>
      <c r="M579" s="239"/>
      <c r="N579" s="240"/>
      <c r="O579" s="240"/>
      <c r="P579" s="240"/>
      <c r="Q579" s="240"/>
      <c r="R579" s="240"/>
      <c r="S579" s="240"/>
      <c r="T579" s="241"/>
      <c r="AT579" s="242" t="s">
        <v>166</v>
      </c>
      <c r="AU579" s="242" t="s">
        <v>169</v>
      </c>
      <c r="AV579" s="15" t="s">
        <v>79</v>
      </c>
      <c r="AW579" s="15" t="s">
        <v>33</v>
      </c>
      <c r="AX579" s="15" t="s">
        <v>72</v>
      </c>
      <c r="AY579" s="242" t="s">
        <v>154</v>
      </c>
    </row>
    <row r="580" spans="1:65" s="13" customFormat="1" ht="11.25">
      <c r="B580" s="200"/>
      <c r="C580" s="201"/>
      <c r="D580" s="202" t="s">
        <v>166</v>
      </c>
      <c r="E580" s="203" t="s">
        <v>19</v>
      </c>
      <c r="F580" s="204" t="s">
        <v>749</v>
      </c>
      <c r="G580" s="201"/>
      <c r="H580" s="205">
        <v>31.032</v>
      </c>
      <c r="I580" s="206"/>
      <c r="J580" s="201"/>
      <c r="K580" s="201"/>
      <c r="L580" s="207"/>
      <c r="M580" s="208"/>
      <c r="N580" s="209"/>
      <c r="O580" s="209"/>
      <c r="P580" s="209"/>
      <c r="Q580" s="209"/>
      <c r="R580" s="209"/>
      <c r="S580" s="209"/>
      <c r="T580" s="210"/>
      <c r="AT580" s="211" t="s">
        <v>166</v>
      </c>
      <c r="AU580" s="211" t="s">
        <v>169</v>
      </c>
      <c r="AV580" s="13" t="s">
        <v>81</v>
      </c>
      <c r="AW580" s="13" t="s">
        <v>33</v>
      </c>
      <c r="AX580" s="13" t="s">
        <v>72</v>
      </c>
      <c r="AY580" s="211" t="s">
        <v>154</v>
      </c>
    </row>
    <row r="581" spans="1:65" s="15" customFormat="1" ht="11.25">
      <c r="B581" s="233"/>
      <c r="C581" s="234"/>
      <c r="D581" s="202" t="s">
        <v>166</v>
      </c>
      <c r="E581" s="235" t="s">
        <v>19</v>
      </c>
      <c r="F581" s="236" t="s">
        <v>233</v>
      </c>
      <c r="G581" s="234"/>
      <c r="H581" s="235" t="s">
        <v>19</v>
      </c>
      <c r="I581" s="237"/>
      <c r="J581" s="234"/>
      <c r="K581" s="234"/>
      <c r="L581" s="238"/>
      <c r="M581" s="239"/>
      <c r="N581" s="240"/>
      <c r="O581" s="240"/>
      <c r="P581" s="240"/>
      <c r="Q581" s="240"/>
      <c r="R581" s="240"/>
      <c r="S581" s="240"/>
      <c r="T581" s="241"/>
      <c r="AT581" s="242" t="s">
        <v>166</v>
      </c>
      <c r="AU581" s="242" t="s">
        <v>169</v>
      </c>
      <c r="AV581" s="15" t="s">
        <v>79</v>
      </c>
      <c r="AW581" s="15" t="s">
        <v>33</v>
      </c>
      <c r="AX581" s="15" t="s">
        <v>72</v>
      </c>
      <c r="AY581" s="242" t="s">
        <v>154</v>
      </c>
    </row>
    <row r="582" spans="1:65" s="13" customFormat="1" ht="11.25">
      <c r="B582" s="200"/>
      <c r="C582" s="201"/>
      <c r="D582" s="202" t="s">
        <v>166</v>
      </c>
      <c r="E582" s="203" t="s">
        <v>19</v>
      </c>
      <c r="F582" s="204" t="s">
        <v>750</v>
      </c>
      <c r="G582" s="201"/>
      <c r="H582" s="205">
        <v>73.403000000000006</v>
      </c>
      <c r="I582" s="206"/>
      <c r="J582" s="201"/>
      <c r="K582" s="201"/>
      <c r="L582" s="207"/>
      <c r="M582" s="208"/>
      <c r="N582" s="209"/>
      <c r="O582" s="209"/>
      <c r="P582" s="209"/>
      <c r="Q582" s="209"/>
      <c r="R582" s="209"/>
      <c r="S582" s="209"/>
      <c r="T582" s="210"/>
      <c r="AT582" s="211" t="s">
        <v>166</v>
      </c>
      <c r="AU582" s="211" t="s">
        <v>169</v>
      </c>
      <c r="AV582" s="13" t="s">
        <v>81</v>
      </c>
      <c r="AW582" s="13" t="s">
        <v>33</v>
      </c>
      <c r="AX582" s="13" t="s">
        <v>72</v>
      </c>
      <c r="AY582" s="211" t="s">
        <v>154</v>
      </c>
    </row>
    <row r="583" spans="1:65" s="15" customFormat="1" ht="11.25">
      <c r="B583" s="233"/>
      <c r="C583" s="234"/>
      <c r="D583" s="202" t="s">
        <v>166</v>
      </c>
      <c r="E583" s="235" t="s">
        <v>19</v>
      </c>
      <c r="F583" s="236" t="s">
        <v>751</v>
      </c>
      <c r="G583" s="234"/>
      <c r="H583" s="235" t="s">
        <v>19</v>
      </c>
      <c r="I583" s="237"/>
      <c r="J583" s="234"/>
      <c r="K583" s="234"/>
      <c r="L583" s="238"/>
      <c r="M583" s="239"/>
      <c r="N583" s="240"/>
      <c r="O583" s="240"/>
      <c r="P583" s="240"/>
      <c r="Q583" s="240"/>
      <c r="R583" s="240"/>
      <c r="S583" s="240"/>
      <c r="T583" s="241"/>
      <c r="AT583" s="242" t="s">
        <v>166</v>
      </c>
      <c r="AU583" s="242" t="s">
        <v>169</v>
      </c>
      <c r="AV583" s="15" t="s">
        <v>79</v>
      </c>
      <c r="AW583" s="15" t="s">
        <v>33</v>
      </c>
      <c r="AX583" s="15" t="s">
        <v>72</v>
      </c>
      <c r="AY583" s="242" t="s">
        <v>154</v>
      </c>
    </row>
    <row r="584" spans="1:65" s="13" customFormat="1" ht="11.25">
      <c r="B584" s="200"/>
      <c r="C584" s="201"/>
      <c r="D584" s="202" t="s">
        <v>166</v>
      </c>
      <c r="E584" s="203" t="s">
        <v>19</v>
      </c>
      <c r="F584" s="204" t="s">
        <v>752</v>
      </c>
      <c r="G584" s="201"/>
      <c r="H584" s="205">
        <v>3.19</v>
      </c>
      <c r="I584" s="206"/>
      <c r="J584" s="201"/>
      <c r="K584" s="201"/>
      <c r="L584" s="207"/>
      <c r="M584" s="208"/>
      <c r="N584" s="209"/>
      <c r="O584" s="209"/>
      <c r="P584" s="209"/>
      <c r="Q584" s="209"/>
      <c r="R584" s="209"/>
      <c r="S584" s="209"/>
      <c r="T584" s="210"/>
      <c r="AT584" s="211" t="s">
        <v>166</v>
      </c>
      <c r="AU584" s="211" t="s">
        <v>169</v>
      </c>
      <c r="AV584" s="13" t="s">
        <v>81</v>
      </c>
      <c r="AW584" s="13" t="s">
        <v>33</v>
      </c>
      <c r="AX584" s="13" t="s">
        <v>72</v>
      </c>
      <c r="AY584" s="211" t="s">
        <v>154</v>
      </c>
    </row>
    <row r="585" spans="1:65" s="14" customFormat="1" ht="11.25">
      <c r="B585" s="212"/>
      <c r="C585" s="213"/>
      <c r="D585" s="202" t="s">
        <v>166</v>
      </c>
      <c r="E585" s="214" t="s">
        <v>19</v>
      </c>
      <c r="F585" s="215" t="s">
        <v>168</v>
      </c>
      <c r="G585" s="213"/>
      <c r="H585" s="216">
        <v>107.625</v>
      </c>
      <c r="I585" s="217"/>
      <c r="J585" s="213"/>
      <c r="K585" s="213"/>
      <c r="L585" s="218"/>
      <c r="M585" s="219"/>
      <c r="N585" s="220"/>
      <c r="O585" s="220"/>
      <c r="P585" s="220"/>
      <c r="Q585" s="220"/>
      <c r="R585" s="220"/>
      <c r="S585" s="220"/>
      <c r="T585" s="221"/>
      <c r="AT585" s="222" t="s">
        <v>166</v>
      </c>
      <c r="AU585" s="222" t="s">
        <v>169</v>
      </c>
      <c r="AV585" s="14" t="s">
        <v>169</v>
      </c>
      <c r="AW585" s="14" t="s">
        <v>33</v>
      </c>
      <c r="AX585" s="14" t="s">
        <v>79</v>
      </c>
      <c r="AY585" s="222" t="s">
        <v>154</v>
      </c>
    </row>
    <row r="586" spans="1:65" s="2" customFormat="1" ht="16.5" customHeight="1">
      <c r="A586" s="38"/>
      <c r="B586" s="39"/>
      <c r="C586" s="182" t="s">
        <v>753</v>
      </c>
      <c r="D586" s="182" t="s">
        <v>157</v>
      </c>
      <c r="E586" s="183" t="s">
        <v>754</v>
      </c>
      <c r="F586" s="184" t="s">
        <v>755</v>
      </c>
      <c r="G586" s="185" t="s">
        <v>160</v>
      </c>
      <c r="H586" s="186">
        <v>2.73</v>
      </c>
      <c r="I586" s="187"/>
      <c r="J586" s="188">
        <f>ROUND(I586*H586,2)</f>
        <v>0</v>
      </c>
      <c r="K586" s="184" t="s">
        <v>161</v>
      </c>
      <c r="L586" s="43"/>
      <c r="M586" s="189" t="s">
        <v>19</v>
      </c>
      <c r="N586" s="190" t="s">
        <v>43</v>
      </c>
      <c r="O586" s="68"/>
      <c r="P586" s="191">
        <f>O586*H586</f>
        <v>0</v>
      </c>
      <c r="Q586" s="191">
        <v>0</v>
      </c>
      <c r="R586" s="191">
        <f>Q586*H586</f>
        <v>0</v>
      </c>
      <c r="S586" s="191">
        <v>2.7199999999999998E-2</v>
      </c>
      <c r="T586" s="192">
        <f>S586*H586</f>
        <v>7.4255999999999989E-2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193" t="s">
        <v>162</v>
      </c>
      <c r="AT586" s="193" t="s">
        <v>157</v>
      </c>
      <c r="AU586" s="193" t="s">
        <v>169</v>
      </c>
      <c r="AY586" s="21" t="s">
        <v>154</v>
      </c>
      <c r="BE586" s="194">
        <f>IF(N586="základní",J586,0)</f>
        <v>0</v>
      </c>
      <c r="BF586" s="194">
        <f>IF(N586="snížená",J586,0)</f>
        <v>0</v>
      </c>
      <c r="BG586" s="194">
        <f>IF(N586="zákl. přenesená",J586,0)</f>
        <v>0</v>
      </c>
      <c r="BH586" s="194">
        <f>IF(N586="sníž. přenesená",J586,0)</f>
        <v>0</v>
      </c>
      <c r="BI586" s="194">
        <f>IF(N586="nulová",J586,0)</f>
        <v>0</v>
      </c>
      <c r="BJ586" s="21" t="s">
        <v>79</v>
      </c>
      <c r="BK586" s="194">
        <f>ROUND(I586*H586,2)</f>
        <v>0</v>
      </c>
      <c r="BL586" s="21" t="s">
        <v>162</v>
      </c>
      <c r="BM586" s="193" t="s">
        <v>756</v>
      </c>
    </row>
    <row r="587" spans="1:65" s="2" customFormat="1" ht="11.25">
      <c r="A587" s="38"/>
      <c r="B587" s="39"/>
      <c r="C587" s="40"/>
      <c r="D587" s="195" t="s">
        <v>164</v>
      </c>
      <c r="E587" s="40"/>
      <c r="F587" s="196" t="s">
        <v>757</v>
      </c>
      <c r="G587" s="40"/>
      <c r="H587" s="40"/>
      <c r="I587" s="197"/>
      <c r="J587" s="40"/>
      <c r="K587" s="40"/>
      <c r="L587" s="43"/>
      <c r="M587" s="198"/>
      <c r="N587" s="199"/>
      <c r="O587" s="68"/>
      <c r="P587" s="68"/>
      <c r="Q587" s="68"/>
      <c r="R587" s="68"/>
      <c r="S587" s="68"/>
      <c r="T587" s="69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21" t="s">
        <v>164</v>
      </c>
      <c r="AU587" s="21" t="s">
        <v>169</v>
      </c>
    </row>
    <row r="588" spans="1:65" s="13" customFormat="1" ht="11.25">
      <c r="B588" s="200"/>
      <c r="C588" s="201"/>
      <c r="D588" s="202" t="s">
        <v>166</v>
      </c>
      <c r="E588" s="203" t="s">
        <v>19</v>
      </c>
      <c r="F588" s="204" t="s">
        <v>758</v>
      </c>
      <c r="G588" s="201"/>
      <c r="H588" s="205">
        <v>1.2</v>
      </c>
      <c r="I588" s="206"/>
      <c r="J588" s="201"/>
      <c r="K588" s="201"/>
      <c r="L588" s="207"/>
      <c r="M588" s="208"/>
      <c r="N588" s="209"/>
      <c r="O588" s="209"/>
      <c r="P588" s="209"/>
      <c r="Q588" s="209"/>
      <c r="R588" s="209"/>
      <c r="S588" s="209"/>
      <c r="T588" s="210"/>
      <c r="AT588" s="211" t="s">
        <v>166</v>
      </c>
      <c r="AU588" s="211" t="s">
        <v>169</v>
      </c>
      <c r="AV588" s="13" t="s">
        <v>81</v>
      </c>
      <c r="AW588" s="13" t="s">
        <v>33</v>
      </c>
      <c r="AX588" s="13" t="s">
        <v>72</v>
      </c>
      <c r="AY588" s="211" t="s">
        <v>154</v>
      </c>
    </row>
    <row r="589" spans="1:65" s="13" customFormat="1" ht="11.25">
      <c r="B589" s="200"/>
      <c r="C589" s="201"/>
      <c r="D589" s="202" t="s">
        <v>166</v>
      </c>
      <c r="E589" s="203" t="s">
        <v>19</v>
      </c>
      <c r="F589" s="204" t="s">
        <v>759</v>
      </c>
      <c r="G589" s="201"/>
      <c r="H589" s="205">
        <v>1.53</v>
      </c>
      <c r="I589" s="206"/>
      <c r="J589" s="201"/>
      <c r="K589" s="201"/>
      <c r="L589" s="207"/>
      <c r="M589" s="208"/>
      <c r="N589" s="209"/>
      <c r="O589" s="209"/>
      <c r="P589" s="209"/>
      <c r="Q589" s="209"/>
      <c r="R589" s="209"/>
      <c r="S589" s="209"/>
      <c r="T589" s="210"/>
      <c r="AT589" s="211" t="s">
        <v>166</v>
      </c>
      <c r="AU589" s="211" t="s">
        <v>169</v>
      </c>
      <c r="AV589" s="13" t="s">
        <v>81</v>
      </c>
      <c r="AW589" s="13" t="s">
        <v>33</v>
      </c>
      <c r="AX589" s="13" t="s">
        <v>72</v>
      </c>
      <c r="AY589" s="211" t="s">
        <v>154</v>
      </c>
    </row>
    <row r="590" spans="1:65" s="14" customFormat="1" ht="11.25">
      <c r="B590" s="212"/>
      <c r="C590" s="213"/>
      <c r="D590" s="202" t="s">
        <v>166</v>
      </c>
      <c r="E590" s="214" t="s">
        <v>19</v>
      </c>
      <c r="F590" s="215" t="s">
        <v>168</v>
      </c>
      <c r="G590" s="213"/>
      <c r="H590" s="216">
        <v>2.73</v>
      </c>
      <c r="I590" s="217"/>
      <c r="J590" s="213"/>
      <c r="K590" s="213"/>
      <c r="L590" s="218"/>
      <c r="M590" s="219"/>
      <c r="N590" s="220"/>
      <c r="O590" s="220"/>
      <c r="P590" s="220"/>
      <c r="Q590" s="220"/>
      <c r="R590" s="220"/>
      <c r="S590" s="220"/>
      <c r="T590" s="221"/>
      <c r="AT590" s="222" t="s">
        <v>166</v>
      </c>
      <c r="AU590" s="222" t="s">
        <v>169</v>
      </c>
      <c r="AV590" s="14" t="s">
        <v>169</v>
      </c>
      <c r="AW590" s="14" t="s">
        <v>33</v>
      </c>
      <c r="AX590" s="14" t="s">
        <v>79</v>
      </c>
      <c r="AY590" s="222" t="s">
        <v>154</v>
      </c>
    </row>
    <row r="591" spans="1:65" s="2" customFormat="1" ht="16.5" customHeight="1">
      <c r="A591" s="38"/>
      <c r="B591" s="39"/>
      <c r="C591" s="182" t="s">
        <v>760</v>
      </c>
      <c r="D591" s="182" t="s">
        <v>157</v>
      </c>
      <c r="E591" s="183" t="s">
        <v>761</v>
      </c>
      <c r="F591" s="184" t="s">
        <v>762</v>
      </c>
      <c r="G591" s="185" t="s">
        <v>538</v>
      </c>
      <c r="H591" s="186">
        <v>2</v>
      </c>
      <c r="I591" s="187"/>
      <c r="J591" s="188">
        <f>ROUND(I591*H591,2)</f>
        <v>0</v>
      </c>
      <c r="K591" s="184" t="s">
        <v>161</v>
      </c>
      <c r="L591" s="43"/>
      <c r="M591" s="189" t="s">
        <v>19</v>
      </c>
      <c r="N591" s="190" t="s">
        <v>43</v>
      </c>
      <c r="O591" s="68"/>
      <c r="P591" s="191">
        <f>O591*H591</f>
        <v>0</v>
      </c>
      <c r="Q591" s="191">
        <v>0</v>
      </c>
      <c r="R591" s="191">
        <f>Q591*H591</f>
        <v>0</v>
      </c>
      <c r="S591" s="191">
        <v>2.0000000000000001E-4</v>
      </c>
      <c r="T591" s="192">
        <f>S591*H591</f>
        <v>4.0000000000000002E-4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193" t="s">
        <v>162</v>
      </c>
      <c r="AT591" s="193" t="s">
        <v>157</v>
      </c>
      <c r="AU591" s="193" t="s">
        <v>169</v>
      </c>
      <c r="AY591" s="21" t="s">
        <v>154</v>
      </c>
      <c r="BE591" s="194">
        <f>IF(N591="základní",J591,0)</f>
        <v>0</v>
      </c>
      <c r="BF591" s="194">
        <f>IF(N591="snížená",J591,0)</f>
        <v>0</v>
      </c>
      <c r="BG591" s="194">
        <f>IF(N591="zákl. přenesená",J591,0)</f>
        <v>0</v>
      </c>
      <c r="BH591" s="194">
        <f>IF(N591="sníž. přenesená",J591,0)</f>
        <v>0</v>
      </c>
      <c r="BI591" s="194">
        <f>IF(N591="nulová",J591,0)</f>
        <v>0</v>
      </c>
      <c r="BJ591" s="21" t="s">
        <v>79</v>
      </c>
      <c r="BK591" s="194">
        <f>ROUND(I591*H591,2)</f>
        <v>0</v>
      </c>
      <c r="BL591" s="21" t="s">
        <v>162</v>
      </c>
      <c r="BM591" s="193" t="s">
        <v>763</v>
      </c>
    </row>
    <row r="592" spans="1:65" s="2" customFormat="1" ht="11.25">
      <c r="A592" s="38"/>
      <c r="B592" s="39"/>
      <c r="C592" s="40"/>
      <c r="D592" s="195" t="s">
        <v>164</v>
      </c>
      <c r="E592" s="40"/>
      <c r="F592" s="196" t="s">
        <v>764</v>
      </c>
      <c r="G592" s="40"/>
      <c r="H592" s="40"/>
      <c r="I592" s="197"/>
      <c r="J592" s="40"/>
      <c r="K592" s="40"/>
      <c r="L592" s="43"/>
      <c r="M592" s="198"/>
      <c r="N592" s="199"/>
      <c r="O592" s="68"/>
      <c r="P592" s="68"/>
      <c r="Q592" s="68"/>
      <c r="R592" s="68"/>
      <c r="S592" s="68"/>
      <c r="T592" s="69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21" t="s">
        <v>164</v>
      </c>
      <c r="AU592" s="21" t="s">
        <v>169</v>
      </c>
    </row>
    <row r="593" spans="1:65" s="13" customFormat="1" ht="11.25">
      <c r="B593" s="200"/>
      <c r="C593" s="201"/>
      <c r="D593" s="202" t="s">
        <v>166</v>
      </c>
      <c r="E593" s="203" t="s">
        <v>19</v>
      </c>
      <c r="F593" s="204" t="s">
        <v>765</v>
      </c>
      <c r="G593" s="201"/>
      <c r="H593" s="205">
        <v>2</v>
      </c>
      <c r="I593" s="206"/>
      <c r="J593" s="201"/>
      <c r="K593" s="201"/>
      <c r="L593" s="207"/>
      <c r="M593" s="208"/>
      <c r="N593" s="209"/>
      <c r="O593" s="209"/>
      <c r="P593" s="209"/>
      <c r="Q593" s="209"/>
      <c r="R593" s="209"/>
      <c r="S593" s="209"/>
      <c r="T593" s="210"/>
      <c r="AT593" s="211" t="s">
        <v>166</v>
      </c>
      <c r="AU593" s="211" t="s">
        <v>169</v>
      </c>
      <c r="AV593" s="13" t="s">
        <v>81</v>
      </c>
      <c r="AW593" s="13" t="s">
        <v>33</v>
      </c>
      <c r="AX593" s="13" t="s">
        <v>72</v>
      </c>
      <c r="AY593" s="211" t="s">
        <v>154</v>
      </c>
    </row>
    <row r="594" spans="1:65" s="14" customFormat="1" ht="11.25">
      <c r="B594" s="212"/>
      <c r="C594" s="213"/>
      <c r="D594" s="202" t="s">
        <v>166</v>
      </c>
      <c r="E594" s="214" t="s">
        <v>19</v>
      </c>
      <c r="F594" s="215" t="s">
        <v>168</v>
      </c>
      <c r="G594" s="213"/>
      <c r="H594" s="216">
        <v>2</v>
      </c>
      <c r="I594" s="217"/>
      <c r="J594" s="213"/>
      <c r="K594" s="213"/>
      <c r="L594" s="218"/>
      <c r="M594" s="219"/>
      <c r="N594" s="220"/>
      <c r="O594" s="220"/>
      <c r="P594" s="220"/>
      <c r="Q594" s="220"/>
      <c r="R594" s="220"/>
      <c r="S594" s="220"/>
      <c r="T594" s="221"/>
      <c r="AT594" s="222" t="s">
        <v>166</v>
      </c>
      <c r="AU594" s="222" t="s">
        <v>169</v>
      </c>
      <c r="AV594" s="14" t="s">
        <v>169</v>
      </c>
      <c r="AW594" s="14" t="s">
        <v>33</v>
      </c>
      <c r="AX594" s="14" t="s">
        <v>79</v>
      </c>
      <c r="AY594" s="222" t="s">
        <v>154</v>
      </c>
    </row>
    <row r="595" spans="1:65" s="2" customFormat="1" ht="24.2" customHeight="1">
      <c r="A595" s="38"/>
      <c r="B595" s="39"/>
      <c r="C595" s="182" t="s">
        <v>556</v>
      </c>
      <c r="D595" s="182" t="s">
        <v>157</v>
      </c>
      <c r="E595" s="183" t="s">
        <v>766</v>
      </c>
      <c r="F595" s="184" t="s">
        <v>767</v>
      </c>
      <c r="G595" s="185" t="s">
        <v>160</v>
      </c>
      <c r="H595" s="186">
        <v>264.62</v>
      </c>
      <c r="I595" s="187"/>
      <c r="J595" s="188">
        <f>ROUND(I595*H595,2)</f>
        <v>0</v>
      </c>
      <c r="K595" s="184" t="s">
        <v>161</v>
      </c>
      <c r="L595" s="43"/>
      <c r="M595" s="189" t="s">
        <v>19</v>
      </c>
      <c r="N595" s="190" t="s">
        <v>43</v>
      </c>
      <c r="O595" s="68"/>
      <c r="P595" s="191">
        <f>O595*H595</f>
        <v>0</v>
      </c>
      <c r="Q595" s="191">
        <v>0</v>
      </c>
      <c r="R595" s="191">
        <f>Q595*H595</f>
        <v>0</v>
      </c>
      <c r="S595" s="191">
        <v>4.4999999999999998E-2</v>
      </c>
      <c r="T595" s="192">
        <f>S595*H595</f>
        <v>11.9079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193" t="s">
        <v>162</v>
      </c>
      <c r="AT595" s="193" t="s">
        <v>157</v>
      </c>
      <c r="AU595" s="193" t="s">
        <v>169</v>
      </c>
      <c r="AY595" s="21" t="s">
        <v>154</v>
      </c>
      <c r="BE595" s="194">
        <f>IF(N595="základní",J595,0)</f>
        <v>0</v>
      </c>
      <c r="BF595" s="194">
        <f>IF(N595="snížená",J595,0)</f>
        <v>0</v>
      </c>
      <c r="BG595" s="194">
        <f>IF(N595="zákl. přenesená",J595,0)</f>
        <v>0</v>
      </c>
      <c r="BH595" s="194">
        <f>IF(N595="sníž. přenesená",J595,0)</f>
        <v>0</v>
      </c>
      <c r="BI595" s="194">
        <f>IF(N595="nulová",J595,0)</f>
        <v>0</v>
      </c>
      <c r="BJ595" s="21" t="s">
        <v>79</v>
      </c>
      <c r="BK595" s="194">
        <f>ROUND(I595*H595,2)</f>
        <v>0</v>
      </c>
      <c r="BL595" s="21" t="s">
        <v>162</v>
      </c>
      <c r="BM595" s="193" t="s">
        <v>768</v>
      </c>
    </row>
    <row r="596" spans="1:65" s="2" customFormat="1" ht="11.25">
      <c r="A596" s="38"/>
      <c r="B596" s="39"/>
      <c r="C596" s="40"/>
      <c r="D596" s="195" t="s">
        <v>164</v>
      </c>
      <c r="E596" s="40"/>
      <c r="F596" s="196" t="s">
        <v>769</v>
      </c>
      <c r="G596" s="40"/>
      <c r="H596" s="40"/>
      <c r="I596" s="197"/>
      <c r="J596" s="40"/>
      <c r="K596" s="40"/>
      <c r="L596" s="43"/>
      <c r="M596" s="198"/>
      <c r="N596" s="199"/>
      <c r="O596" s="68"/>
      <c r="P596" s="68"/>
      <c r="Q596" s="68"/>
      <c r="R596" s="68"/>
      <c r="S596" s="68"/>
      <c r="T596" s="69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21" t="s">
        <v>164</v>
      </c>
      <c r="AU596" s="21" t="s">
        <v>169</v>
      </c>
    </row>
    <row r="597" spans="1:65" s="15" customFormat="1" ht="11.25">
      <c r="B597" s="233"/>
      <c r="C597" s="234"/>
      <c r="D597" s="202" t="s">
        <v>166</v>
      </c>
      <c r="E597" s="235" t="s">
        <v>19</v>
      </c>
      <c r="F597" s="236" t="s">
        <v>770</v>
      </c>
      <c r="G597" s="234"/>
      <c r="H597" s="235" t="s">
        <v>19</v>
      </c>
      <c r="I597" s="237"/>
      <c r="J597" s="234"/>
      <c r="K597" s="234"/>
      <c r="L597" s="238"/>
      <c r="M597" s="239"/>
      <c r="N597" s="240"/>
      <c r="O597" s="240"/>
      <c r="P597" s="240"/>
      <c r="Q597" s="240"/>
      <c r="R597" s="240"/>
      <c r="S597" s="240"/>
      <c r="T597" s="241"/>
      <c r="AT597" s="242" t="s">
        <v>166</v>
      </c>
      <c r="AU597" s="242" t="s">
        <v>169</v>
      </c>
      <c r="AV597" s="15" t="s">
        <v>79</v>
      </c>
      <c r="AW597" s="15" t="s">
        <v>33</v>
      </c>
      <c r="AX597" s="15" t="s">
        <v>72</v>
      </c>
      <c r="AY597" s="242" t="s">
        <v>154</v>
      </c>
    </row>
    <row r="598" spans="1:65" s="13" customFormat="1" ht="11.25">
      <c r="B598" s="200"/>
      <c r="C598" s="201"/>
      <c r="D598" s="202" t="s">
        <v>166</v>
      </c>
      <c r="E598" s="203" t="s">
        <v>19</v>
      </c>
      <c r="F598" s="204" t="s">
        <v>771</v>
      </c>
      <c r="G598" s="201"/>
      <c r="H598" s="205">
        <v>264.62</v>
      </c>
      <c r="I598" s="206"/>
      <c r="J598" s="201"/>
      <c r="K598" s="201"/>
      <c r="L598" s="207"/>
      <c r="M598" s="208"/>
      <c r="N598" s="209"/>
      <c r="O598" s="209"/>
      <c r="P598" s="209"/>
      <c r="Q598" s="209"/>
      <c r="R598" s="209"/>
      <c r="S598" s="209"/>
      <c r="T598" s="210"/>
      <c r="AT598" s="211" t="s">
        <v>166</v>
      </c>
      <c r="AU598" s="211" t="s">
        <v>169</v>
      </c>
      <c r="AV598" s="13" t="s">
        <v>81</v>
      </c>
      <c r="AW598" s="13" t="s">
        <v>33</v>
      </c>
      <c r="AX598" s="13" t="s">
        <v>72</v>
      </c>
      <c r="AY598" s="211" t="s">
        <v>154</v>
      </c>
    </row>
    <row r="599" spans="1:65" s="14" customFormat="1" ht="11.25">
      <c r="B599" s="212"/>
      <c r="C599" s="213"/>
      <c r="D599" s="202" t="s">
        <v>166</v>
      </c>
      <c r="E599" s="214" t="s">
        <v>19</v>
      </c>
      <c r="F599" s="215" t="s">
        <v>168</v>
      </c>
      <c r="G599" s="213"/>
      <c r="H599" s="216">
        <v>264.62</v>
      </c>
      <c r="I599" s="217"/>
      <c r="J599" s="213"/>
      <c r="K599" s="213"/>
      <c r="L599" s="218"/>
      <c r="M599" s="219"/>
      <c r="N599" s="220"/>
      <c r="O599" s="220"/>
      <c r="P599" s="220"/>
      <c r="Q599" s="220"/>
      <c r="R599" s="220"/>
      <c r="S599" s="220"/>
      <c r="T599" s="221"/>
      <c r="AT599" s="222" t="s">
        <v>166</v>
      </c>
      <c r="AU599" s="222" t="s">
        <v>169</v>
      </c>
      <c r="AV599" s="14" t="s">
        <v>169</v>
      </c>
      <c r="AW599" s="14" t="s">
        <v>33</v>
      </c>
      <c r="AX599" s="14" t="s">
        <v>79</v>
      </c>
      <c r="AY599" s="222" t="s">
        <v>154</v>
      </c>
    </row>
    <row r="600" spans="1:65" s="2" customFormat="1" ht="16.5" customHeight="1">
      <c r="A600" s="38"/>
      <c r="B600" s="39"/>
      <c r="C600" s="182" t="s">
        <v>578</v>
      </c>
      <c r="D600" s="182" t="s">
        <v>157</v>
      </c>
      <c r="E600" s="183" t="s">
        <v>772</v>
      </c>
      <c r="F600" s="184" t="s">
        <v>773</v>
      </c>
      <c r="G600" s="185" t="s">
        <v>240</v>
      </c>
      <c r="H600" s="186">
        <v>2.4</v>
      </c>
      <c r="I600" s="187"/>
      <c r="J600" s="188">
        <f>ROUND(I600*H600,2)</f>
        <v>0</v>
      </c>
      <c r="K600" s="184" t="s">
        <v>161</v>
      </c>
      <c r="L600" s="43"/>
      <c r="M600" s="189" t="s">
        <v>19</v>
      </c>
      <c r="N600" s="190" t="s">
        <v>43</v>
      </c>
      <c r="O600" s="68"/>
      <c r="P600" s="191">
        <f>O600*H600</f>
        <v>0</v>
      </c>
      <c r="Q600" s="191">
        <v>0</v>
      </c>
      <c r="R600" s="191">
        <f>Q600*H600</f>
        <v>0</v>
      </c>
      <c r="S600" s="191">
        <v>0</v>
      </c>
      <c r="T600" s="192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193" t="s">
        <v>162</v>
      </c>
      <c r="AT600" s="193" t="s">
        <v>157</v>
      </c>
      <c r="AU600" s="193" t="s">
        <v>169</v>
      </c>
      <c r="AY600" s="21" t="s">
        <v>154</v>
      </c>
      <c r="BE600" s="194">
        <f>IF(N600="základní",J600,0)</f>
        <v>0</v>
      </c>
      <c r="BF600" s="194">
        <f>IF(N600="snížená",J600,0)</f>
        <v>0</v>
      </c>
      <c r="BG600" s="194">
        <f>IF(N600="zákl. přenesená",J600,0)</f>
        <v>0</v>
      </c>
      <c r="BH600" s="194">
        <f>IF(N600="sníž. přenesená",J600,0)</f>
        <v>0</v>
      </c>
      <c r="BI600" s="194">
        <f>IF(N600="nulová",J600,0)</f>
        <v>0</v>
      </c>
      <c r="BJ600" s="21" t="s">
        <v>79</v>
      </c>
      <c r="BK600" s="194">
        <f>ROUND(I600*H600,2)</f>
        <v>0</v>
      </c>
      <c r="BL600" s="21" t="s">
        <v>162</v>
      </c>
      <c r="BM600" s="193" t="s">
        <v>774</v>
      </c>
    </row>
    <row r="601" spans="1:65" s="2" customFormat="1" ht="11.25">
      <c r="A601" s="38"/>
      <c r="B601" s="39"/>
      <c r="C601" s="40"/>
      <c r="D601" s="195" t="s">
        <v>164</v>
      </c>
      <c r="E601" s="40"/>
      <c r="F601" s="196" t="s">
        <v>775</v>
      </c>
      <c r="G601" s="40"/>
      <c r="H601" s="40"/>
      <c r="I601" s="197"/>
      <c r="J601" s="40"/>
      <c r="K601" s="40"/>
      <c r="L601" s="43"/>
      <c r="M601" s="198"/>
      <c r="N601" s="199"/>
      <c r="O601" s="68"/>
      <c r="P601" s="68"/>
      <c r="Q601" s="68"/>
      <c r="R601" s="68"/>
      <c r="S601" s="68"/>
      <c r="T601" s="69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21" t="s">
        <v>164</v>
      </c>
      <c r="AU601" s="21" t="s">
        <v>169</v>
      </c>
    </row>
    <row r="602" spans="1:65" s="13" customFormat="1" ht="11.25">
      <c r="B602" s="200"/>
      <c r="C602" s="201"/>
      <c r="D602" s="202" t="s">
        <v>166</v>
      </c>
      <c r="E602" s="203" t="s">
        <v>19</v>
      </c>
      <c r="F602" s="204" t="s">
        <v>776</v>
      </c>
      <c r="G602" s="201"/>
      <c r="H602" s="205">
        <v>2.4</v>
      </c>
      <c r="I602" s="206"/>
      <c r="J602" s="201"/>
      <c r="K602" s="201"/>
      <c r="L602" s="207"/>
      <c r="M602" s="208"/>
      <c r="N602" s="209"/>
      <c r="O602" s="209"/>
      <c r="P602" s="209"/>
      <c r="Q602" s="209"/>
      <c r="R602" s="209"/>
      <c r="S602" s="209"/>
      <c r="T602" s="210"/>
      <c r="AT602" s="211" t="s">
        <v>166</v>
      </c>
      <c r="AU602" s="211" t="s">
        <v>169</v>
      </c>
      <c r="AV602" s="13" t="s">
        <v>81</v>
      </c>
      <c r="AW602" s="13" t="s">
        <v>33</v>
      </c>
      <c r="AX602" s="13" t="s">
        <v>72</v>
      </c>
      <c r="AY602" s="211" t="s">
        <v>154</v>
      </c>
    </row>
    <row r="603" spans="1:65" s="14" customFormat="1" ht="11.25">
      <c r="B603" s="212"/>
      <c r="C603" s="213"/>
      <c r="D603" s="202" t="s">
        <v>166</v>
      </c>
      <c r="E603" s="214" t="s">
        <v>19</v>
      </c>
      <c r="F603" s="215" t="s">
        <v>168</v>
      </c>
      <c r="G603" s="213"/>
      <c r="H603" s="216">
        <v>2.4</v>
      </c>
      <c r="I603" s="217"/>
      <c r="J603" s="213"/>
      <c r="K603" s="213"/>
      <c r="L603" s="218"/>
      <c r="M603" s="219"/>
      <c r="N603" s="220"/>
      <c r="O603" s="220"/>
      <c r="P603" s="220"/>
      <c r="Q603" s="220"/>
      <c r="R603" s="220"/>
      <c r="S603" s="220"/>
      <c r="T603" s="221"/>
      <c r="AT603" s="222" t="s">
        <v>166</v>
      </c>
      <c r="AU603" s="222" t="s">
        <v>169</v>
      </c>
      <c r="AV603" s="14" t="s">
        <v>169</v>
      </c>
      <c r="AW603" s="14" t="s">
        <v>33</v>
      </c>
      <c r="AX603" s="14" t="s">
        <v>79</v>
      </c>
      <c r="AY603" s="222" t="s">
        <v>154</v>
      </c>
    </row>
    <row r="604" spans="1:65" s="2" customFormat="1" ht="24.2" customHeight="1">
      <c r="A604" s="38"/>
      <c r="B604" s="39"/>
      <c r="C604" s="182" t="s">
        <v>598</v>
      </c>
      <c r="D604" s="182" t="s">
        <v>157</v>
      </c>
      <c r="E604" s="183" t="s">
        <v>777</v>
      </c>
      <c r="F604" s="184" t="s">
        <v>778</v>
      </c>
      <c r="G604" s="185" t="s">
        <v>160</v>
      </c>
      <c r="H604" s="186">
        <v>1.58</v>
      </c>
      <c r="I604" s="187"/>
      <c r="J604" s="188">
        <f>ROUND(I604*H604,2)</f>
        <v>0</v>
      </c>
      <c r="K604" s="184" t="s">
        <v>161</v>
      </c>
      <c r="L604" s="43"/>
      <c r="M604" s="189" t="s">
        <v>19</v>
      </c>
      <c r="N604" s="190" t="s">
        <v>43</v>
      </c>
      <c r="O604" s="68"/>
      <c r="P604" s="191">
        <f>O604*H604</f>
        <v>0</v>
      </c>
      <c r="Q604" s="191">
        <v>0</v>
      </c>
      <c r="R604" s="191">
        <f>Q604*H604</f>
        <v>0</v>
      </c>
      <c r="S604" s="191">
        <v>0.316</v>
      </c>
      <c r="T604" s="192">
        <f>S604*H604</f>
        <v>0.49928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193" t="s">
        <v>162</v>
      </c>
      <c r="AT604" s="193" t="s">
        <v>157</v>
      </c>
      <c r="AU604" s="193" t="s">
        <v>169</v>
      </c>
      <c r="AY604" s="21" t="s">
        <v>154</v>
      </c>
      <c r="BE604" s="194">
        <f>IF(N604="základní",J604,0)</f>
        <v>0</v>
      </c>
      <c r="BF604" s="194">
        <f>IF(N604="snížená",J604,0)</f>
        <v>0</v>
      </c>
      <c r="BG604" s="194">
        <f>IF(N604="zákl. přenesená",J604,0)</f>
        <v>0</v>
      </c>
      <c r="BH604" s="194">
        <f>IF(N604="sníž. přenesená",J604,0)</f>
        <v>0</v>
      </c>
      <c r="BI604" s="194">
        <f>IF(N604="nulová",J604,0)</f>
        <v>0</v>
      </c>
      <c r="BJ604" s="21" t="s">
        <v>79</v>
      </c>
      <c r="BK604" s="194">
        <f>ROUND(I604*H604,2)</f>
        <v>0</v>
      </c>
      <c r="BL604" s="21" t="s">
        <v>162</v>
      </c>
      <c r="BM604" s="193" t="s">
        <v>779</v>
      </c>
    </row>
    <row r="605" spans="1:65" s="2" customFormat="1" ht="11.25">
      <c r="A605" s="38"/>
      <c r="B605" s="39"/>
      <c r="C605" s="40"/>
      <c r="D605" s="195" t="s">
        <v>164</v>
      </c>
      <c r="E605" s="40"/>
      <c r="F605" s="196" t="s">
        <v>780</v>
      </c>
      <c r="G605" s="40"/>
      <c r="H605" s="40"/>
      <c r="I605" s="197"/>
      <c r="J605" s="40"/>
      <c r="K605" s="40"/>
      <c r="L605" s="43"/>
      <c r="M605" s="198"/>
      <c r="N605" s="199"/>
      <c r="O605" s="68"/>
      <c r="P605" s="68"/>
      <c r="Q605" s="68"/>
      <c r="R605" s="68"/>
      <c r="S605" s="68"/>
      <c r="T605" s="69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21" t="s">
        <v>164</v>
      </c>
      <c r="AU605" s="21" t="s">
        <v>169</v>
      </c>
    </row>
    <row r="606" spans="1:65" s="13" customFormat="1" ht="11.25">
      <c r="B606" s="200"/>
      <c r="C606" s="201"/>
      <c r="D606" s="202" t="s">
        <v>166</v>
      </c>
      <c r="E606" s="203" t="s">
        <v>19</v>
      </c>
      <c r="F606" s="204" t="s">
        <v>781</v>
      </c>
      <c r="G606" s="201"/>
      <c r="H606" s="205">
        <v>1.58</v>
      </c>
      <c r="I606" s="206"/>
      <c r="J606" s="201"/>
      <c r="K606" s="201"/>
      <c r="L606" s="207"/>
      <c r="M606" s="208"/>
      <c r="N606" s="209"/>
      <c r="O606" s="209"/>
      <c r="P606" s="209"/>
      <c r="Q606" s="209"/>
      <c r="R606" s="209"/>
      <c r="S606" s="209"/>
      <c r="T606" s="210"/>
      <c r="AT606" s="211" t="s">
        <v>166</v>
      </c>
      <c r="AU606" s="211" t="s">
        <v>169</v>
      </c>
      <c r="AV606" s="13" t="s">
        <v>81</v>
      </c>
      <c r="AW606" s="13" t="s">
        <v>33</v>
      </c>
      <c r="AX606" s="13" t="s">
        <v>72</v>
      </c>
      <c r="AY606" s="211" t="s">
        <v>154</v>
      </c>
    </row>
    <row r="607" spans="1:65" s="14" customFormat="1" ht="11.25">
      <c r="B607" s="212"/>
      <c r="C607" s="213"/>
      <c r="D607" s="202" t="s">
        <v>166</v>
      </c>
      <c r="E607" s="214" t="s">
        <v>19</v>
      </c>
      <c r="F607" s="215" t="s">
        <v>168</v>
      </c>
      <c r="G607" s="213"/>
      <c r="H607" s="216">
        <v>1.58</v>
      </c>
      <c r="I607" s="217"/>
      <c r="J607" s="213"/>
      <c r="K607" s="213"/>
      <c r="L607" s="218"/>
      <c r="M607" s="219"/>
      <c r="N607" s="220"/>
      <c r="O607" s="220"/>
      <c r="P607" s="220"/>
      <c r="Q607" s="220"/>
      <c r="R607" s="220"/>
      <c r="S607" s="220"/>
      <c r="T607" s="221"/>
      <c r="AT607" s="222" t="s">
        <v>166</v>
      </c>
      <c r="AU607" s="222" t="s">
        <v>169</v>
      </c>
      <c r="AV607" s="14" t="s">
        <v>169</v>
      </c>
      <c r="AW607" s="14" t="s">
        <v>33</v>
      </c>
      <c r="AX607" s="14" t="s">
        <v>79</v>
      </c>
      <c r="AY607" s="222" t="s">
        <v>154</v>
      </c>
    </row>
    <row r="608" spans="1:65" s="2" customFormat="1" ht="16.5" customHeight="1">
      <c r="A608" s="38"/>
      <c r="B608" s="39"/>
      <c r="C608" s="182" t="s">
        <v>782</v>
      </c>
      <c r="D608" s="182" t="s">
        <v>157</v>
      </c>
      <c r="E608" s="183" t="s">
        <v>783</v>
      </c>
      <c r="F608" s="184" t="s">
        <v>784</v>
      </c>
      <c r="G608" s="185" t="s">
        <v>240</v>
      </c>
      <c r="H608" s="186">
        <v>2.7</v>
      </c>
      <c r="I608" s="187"/>
      <c r="J608" s="188">
        <f>ROUND(I608*H608,2)</f>
        <v>0</v>
      </c>
      <c r="K608" s="184" t="s">
        <v>161</v>
      </c>
      <c r="L608" s="43"/>
      <c r="M608" s="189" t="s">
        <v>19</v>
      </c>
      <c r="N608" s="190" t="s">
        <v>43</v>
      </c>
      <c r="O608" s="68"/>
      <c r="P608" s="191">
        <f>O608*H608</f>
        <v>0</v>
      </c>
      <c r="Q608" s="191">
        <v>3.0000000000000001E-5</v>
      </c>
      <c r="R608" s="191">
        <f>Q608*H608</f>
        <v>8.1000000000000004E-5</v>
      </c>
      <c r="S608" s="191">
        <v>0</v>
      </c>
      <c r="T608" s="192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193" t="s">
        <v>162</v>
      </c>
      <c r="AT608" s="193" t="s">
        <v>157</v>
      </c>
      <c r="AU608" s="193" t="s">
        <v>169</v>
      </c>
      <c r="AY608" s="21" t="s">
        <v>154</v>
      </c>
      <c r="BE608" s="194">
        <f>IF(N608="základní",J608,0)</f>
        <v>0</v>
      </c>
      <c r="BF608" s="194">
        <f>IF(N608="snížená",J608,0)</f>
        <v>0</v>
      </c>
      <c r="BG608" s="194">
        <f>IF(N608="zákl. přenesená",J608,0)</f>
        <v>0</v>
      </c>
      <c r="BH608" s="194">
        <f>IF(N608="sníž. přenesená",J608,0)</f>
        <v>0</v>
      </c>
      <c r="BI608" s="194">
        <f>IF(N608="nulová",J608,0)</f>
        <v>0</v>
      </c>
      <c r="BJ608" s="21" t="s">
        <v>79</v>
      </c>
      <c r="BK608" s="194">
        <f>ROUND(I608*H608,2)</f>
        <v>0</v>
      </c>
      <c r="BL608" s="21" t="s">
        <v>162</v>
      </c>
      <c r="BM608" s="193" t="s">
        <v>785</v>
      </c>
    </row>
    <row r="609" spans="1:65" s="2" customFormat="1" ht="11.25">
      <c r="A609" s="38"/>
      <c r="B609" s="39"/>
      <c r="C609" s="40"/>
      <c r="D609" s="195" t="s">
        <v>164</v>
      </c>
      <c r="E609" s="40"/>
      <c r="F609" s="196" t="s">
        <v>786</v>
      </c>
      <c r="G609" s="40"/>
      <c r="H609" s="40"/>
      <c r="I609" s="197"/>
      <c r="J609" s="40"/>
      <c r="K609" s="40"/>
      <c r="L609" s="43"/>
      <c r="M609" s="198"/>
      <c r="N609" s="199"/>
      <c r="O609" s="68"/>
      <c r="P609" s="68"/>
      <c r="Q609" s="68"/>
      <c r="R609" s="68"/>
      <c r="S609" s="68"/>
      <c r="T609" s="69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T609" s="21" t="s">
        <v>164</v>
      </c>
      <c r="AU609" s="21" t="s">
        <v>169</v>
      </c>
    </row>
    <row r="610" spans="1:65" s="13" customFormat="1" ht="11.25">
      <c r="B610" s="200"/>
      <c r="C610" s="201"/>
      <c r="D610" s="202" t="s">
        <v>166</v>
      </c>
      <c r="E610" s="203" t="s">
        <v>19</v>
      </c>
      <c r="F610" s="204" t="s">
        <v>787</v>
      </c>
      <c r="G610" s="201"/>
      <c r="H610" s="205">
        <v>2.7</v>
      </c>
      <c r="I610" s="206"/>
      <c r="J610" s="201"/>
      <c r="K610" s="201"/>
      <c r="L610" s="207"/>
      <c r="M610" s="208"/>
      <c r="N610" s="209"/>
      <c r="O610" s="209"/>
      <c r="P610" s="209"/>
      <c r="Q610" s="209"/>
      <c r="R610" s="209"/>
      <c r="S610" s="209"/>
      <c r="T610" s="210"/>
      <c r="AT610" s="211" t="s">
        <v>166</v>
      </c>
      <c r="AU610" s="211" t="s">
        <v>169</v>
      </c>
      <c r="AV610" s="13" t="s">
        <v>81</v>
      </c>
      <c r="AW610" s="13" t="s">
        <v>33</v>
      </c>
      <c r="AX610" s="13" t="s">
        <v>72</v>
      </c>
      <c r="AY610" s="211" t="s">
        <v>154</v>
      </c>
    </row>
    <row r="611" spans="1:65" s="14" customFormat="1" ht="11.25">
      <c r="B611" s="212"/>
      <c r="C611" s="213"/>
      <c r="D611" s="202" t="s">
        <v>166</v>
      </c>
      <c r="E611" s="214" t="s">
        <v>19</v>
      </c>
      <c r="F611" s="215" t="s">
        <v>168</v>
      </c>
      <c r="G611" s="213"/>
      <c r="H611" s="216">
        <v>2.7</v>
      </c>
      <c r="I611" s="217"/>
      <c r="J611" s="213"/>
      <c r="K611" s="213"/>
      <c r="L611" s="218"/>
      <c r="M611" s="219"/>
      <c r="N611" s="220"/>
      <c r="O611" s="220"/>
      <c r="P611" s="220"/>
      <c r="Q611" s="220"/>
      <c r="R611" s="220"/>
      <c r="S611" s="220"/>
      <c r="T611" s="221"/>
      <c r="AT611" s="222" t="s">
        <v>166</v>
      </c>
      <c r="AU611" s="222" t="s">
        <v>169</v>
      </c>
      <c r="AV611" s="14" t="s">
        <v>169</v>
      </c>
      <c r="AW611" s="14" t="s">
        <v>33</v>
      </c>
      <c r="AX611" s="14" t="s">
        <v>79</v>
      </c>
      <c r="AY611" s="222" t="s">
        <v>154</v>
      </c>
    </row>
    <row r="612" spans="1:65" s="2" customFormat="1" ht="33" customHeight="1">
      <c r="A612" s="38"/>
      <c r="B612" s="39"/>
      <c r="C612" s="182" t="s">
        <v>788</v>
      </c>
      <c r="D612" s="182" t="s">
        <v>157</v>
      </c>
      <c r="E612" s="183" t="s">
        <v>789</v>
      </c>
      <c r="F612" s="184" t="s">
        <v>790</v>
      </c>
      <c r="G612" s="185" t="s">
        <v>160</v>
      </c>
      <c r="H612" s="186">
        <v>0.5</v>
      </c>
      <c r="I612" s="187"/>
      <c r="J612" s="188">
        <f>ROUND(I612*H612,2)</f>
        <v>0</v>
      </c>
      <c r="K612" s="184" t="s">
        <v>161</v>
      </c>
      <c r="L612" s="43"/>
      <c r="M612" s="189" t="s">
        <v>19</v>
      </c>
      <c r="N612" s="190" t="s">
        <v>43</v>
      </c>
      <c r="O612" s="68"/>
      <c r="P612" s="191">
        <f>O612*H612</f>
        <v>0</v>
      </c>
      <c r="Q612" s="191">
        <v>0</v>
      </c>
      <c r="R612" s="191">
        <f>Q612*H612</f>
        <v>0</v>
      </c>
      <c r="S612" s="191">
        <v>0.33</v>
      </c>
      <c r="T612" s="192">
        <f>S612*H612</f>
        <v>0.16500000000000001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193" t="s">
        <v>162</v>
      </c>
      <c r="AT612" s="193" t="s">
        <v>157</v>
      </c>
      <c r="AU612" s="193" t="s">
        <v>169</v>
      </c>
      <c r="AY612" s="21" t="s">
        <v>154</v>
      </c>
      <c r="BE612" s="194">
        <f>IF(N612="základní",J612,0)</f>
        <v>0</v>
      </c>
      <c r="BF612" s="194">
        <f>IF(N612="snížená",J612,0)</f>
        <v>0</v>
      </c>
      <c r="BG612" s="194">
        <f>IF(N612="zákl. přenesená",J612,0)</f>
        <v>0</v>
      </c>
      <c r="BH612" s="194">
        <f>IF(N612="sníž. přenesená",J612,0)</f>
        <v>0</v>
      </c>
      <c r="BI612" s="194">
        <f>IF(N612="nulová",J612,0)</f>
        <v>0</v>
      </c>
      <c r="BJ612" s="21" t="s">
        <v>79</v>
      </c>
      <c r="BK612" s="194">
        <f>ROUND(I612*H612,2)</f>
        <v>0</v>
      </c>
      <c r="BL612" s="21" t="s">
        <v>162</v>
      </c>
      <c r="BM612" s="193" t="s">
        <v>791</v>
      </c>
    </row>
    <row r="613" spans="1:65" s="2" customFormat="1" ht="11.25">
      <c r="A613" s="38"/>
      <c r="B613" s="39"/>
      <c r="C613" s="40"/>
      <c r="D613" s="195" t="s">
        <v>164</v>
      </c>
      <c r="E613" s="40"/>
      <c r="F613" s="196" t="s">
        <v>792</v>
      </c>
      <c r="G613" s="40"/>
      <c r="H613" s="40"/>
      <c r="I613" s="197"/>
      <c r="J613" s="40"/>
      <c r="K613" s="40"/>
      <c r="L613" s="43"/>
      <c r="M613" s="198"/>
      <c r="N613" s="199"/>
      <c r="O613" s="68"/>
      <c r="P613" s="68"/>
      <c r="Q613" s="68"/>
      <c r="R613" s="68"/>
      <c r="S613" s="68"/>
      <c r="T613" s="69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21" t="s">
        <v>164</v>
      </c>
      <c r="AU613" s="21" t="s">
        <v>169</v>
      </c>
    </row>
    <row r="614" spans="1:65" s="13" customFormat="1" ht="11.25">
      <c r="B614" s="200"/>
      <c r="C614" s="201"/>
      <c r="D614" s="202" t="s">
        <v>166</v>
      </c>
      <c r="E614" s="203" t="s">
        <v>19</v>
      </c>
      <c r="F614" s="204" t="s">
        <v>793</v>
      </c>
      <c r="G614" s="201"/>
      <c r="H614" s="205">
        <v>0.5</v>
      </c>
      <c r="I614" s="206"/>
      <c r="J614" s="201"/>
      <c r="K614" s="201"/>
      <c r="L614" s="207"/>
      <c r="M614" s="208"/>
      <c r="N614" s="209"/>
      <c r="O614" s="209"/>
      <c r="P614" s="209"/>
      <c r="Q614" s="209"/>
      <c r="R614" s="209"/>
      <c r="S614" s="209"/>
      <c r="T614" s="210"/>
      <c r="AT614" s="211" t="s">
        <v>166</v>
      </c>
      <c r="AU614" s="211" t="s">
        <v>169</v>
      </c>
      <c r="AV614" s="13" t="s">
        <v>81</v>
      </c>
      <c r="AW614" s="13" t="s">
        <v>33</v>
      </c>
      <c r="AX614" s="13" t="s">
        <v>72</v>
      </c>
      <c r="AY614" s="211" t="s">
        <v>154</v>
      </c>
    </row>
    <row r="615" spans="1:65" s="14" customFormat="1" ht="11.25">
      <c r="B615" s="212"/>
      <c r="C615" s="213"/>
      <c r="D615" s="202" t="s">
        <v>166</v>
      </c>
      <c r="E615" s="214" t="s">
        <v>19</v>
      </c>
      <c r="F615" s="215" t="s">
        <v>168</v>
      </c>
      <c r="G615" s="213"/>
      <c r="H615" s="216">
        <v>0.5</v>
      </c>
      <c r="I615" s="217"/>
      <c r="J615" s="213"/>
      <c r="K615" s="213"/>
      <c r="L615" s="218"/>
      <c r="M615" s="219"/>
      <c r="N615" s="220"/>
      <c r="O615" s="220"/>
      <c r="P615" s="220"/>
      <c r="Q615" s="220"/>
      <c r="R615" s="220"/>
      <c r="S615" s="220"/>
      <c r="T615" s="221"/>
      <c r="AT615" s="222" t="s">
        <v>166</v>
      </c>
      <c r="AU615" s="222" t="s">
        <v>169</v>
      </c>
      <c r="AV615" s="14" t="s">
        <v>169</v>
      </c>
      <c r="AW615" s="14" t="s">
        <v>33</v>
      </c>
      <c r="AX615" s="14" t="s">
        <v>79</v>
      </c>
      <c r="AY615" s="222" t="s">
        <v>154</v>
      </c>
    </row>
    <row r="616" spans="1:65" s="2" customFormat="1" ht="33" customHeight="1">
      <c r="A616" s="38"/>
      <c r="B616" s="39"/>
      <c r="C616" s="182" t="s">
        <v>794</v>
      </c>
      <c r="D616" s="182" t="s">
        <v>157</v>
      </c>
      <c r="E616" s="183" t="s">
        <v>795</v>
      </c>
      <c r="F616" s="184" t="s">
        <v>796</v>
      </c>
      <c r="G616" s="185" t="s">
        <v>160</v>
      </c>
      <c r="H616" s="186">
        <v>1.58</v>
      </c>
      <c r="I616" s="187"/>
      <c r="J616" s="188">
        <f>ROUND(I616*H616,2)</f>
        <v>0</v>
      </c>
      <c r="K616" s="184" t="s">
        <v>161</v>
      </c>
      <c r="L616" s="43"/>
      <c r="M616" s="189" t="s">
        <v>19</v>
      </c>
      <c r="N616" s="190" t="s">
        <v>43</v>
      </c>
      <c r="O616" s="68"/>
      <c r="P616" s="191">
        <f>O616*H616</f>
        <v>0</v>
      </c>
      <c r="Q616" s="191">
        <v>0</v>
      </c>
      <c r="R616" s="191">
        <f>Q616*H616</f>
        <v>0</v>
      </c>
      <c r="S616" s="191">
        <v>0.17</v>
      </c>
      <c r="T616" s="192">
        <f>S616*H616</f>
        <v>0.26860000000000001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193" t="s">
        <v>162</v>
      </c>
      <c r="AT616" s="193" t="s">
        <v>157</v>
      </c>
      <c r="AU616" s="193" t="s">
        <v>169</v>
      </c>
      <c r="AY616" s="21" t="s">
        <v>154</v>
      </c>
      <c r="BE616" s="194">
        <f>IF(N616="základní",J616,0)</f>
        <v>0</v>
      </c>
      <c r="BF616" s="194">
        <f>IF(N616="snížená",J616,0)</f>
        <v>0</v>
      </c>
      <c r="BG616" s="194">
        <f>IF(N616="zákl. přenesená",J616,0)</f>
        <v>0</v>
      </c>
      <c r="BH616" s="194">
        <f>IF(N616="sníž. přenesená",J616,0)</f>
        <v>0</v>
      </c>
      <c r="BI616" s="194">
        <f>IF(N616="nulová",J616,0)</f>
        <v>0</v>
      </c>
      <c r="BJ616" s="21" t="s">
        <v>79</v>
      </c>
      <c r="BK616" s="194">
        <f>ROUND(I616*H616,2)</f>
        <v>0</v>
      </c>
      <c r="BL616" s="21" t="s">
        <v>162</v>
      </c>
      <c r="BM616" s="193" t="s">
        <v>797</v>
      </c>
    </row>
    <row r="617" spans="1:65" s="2" customFormat="1" ht="11.25">
      <c r="A617" s="38"/>
      <c r="B617" s="39"/>
      <c r="C617" s="40"/>
      <c r="D617" s="195" t="s">
        <v>164</v>
      </c>
      <c r="E617" s="40"/>
      <c r="F617" s="196" t="s">
        <v>798</v>
      </c>
      <c r="G617" s="40"/>
      <c r="H617" s="40"/>
      <c r="I617" s="197"/>
      <c r="J617" s="40"/>
      <c r="K617" s="40"/>
      <c r="L617" s="43"/>
      <c r="M617" s="198"/>
      <c r="N617" s="199"/>
      <c r="O617" s="68"/>
      <c r="P617" s="68"/>
      <c r="Q617" s="68"/>
      <c r="R617" s="68"/>
      <c r="S617" s="68"/>
      <c r="T617" s="69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21" t="s">
        <v>164</v>
      </c>
      <c r="AU617" s="21" t="s">
        <v>169</v>
      </c>
    </row>
    <row r="618" spans="1:65" s="13" customFormat="1" ht="11.25">
      <c r="B618" s="200"/>
      <c r="C618" s="201"/>
      <c r="D618" s="202" t="s">
        <v>166</v>
      </c>
      <c r="E618" s="203" t="s">
        <v>19</v>
      </c>
      <c r="F618" s="204" t="s">
        <v>799</v>
      </c>
      <c r="G618" s="201"/>
      <c r="H618" s="205">
        <v>1.58</v>
      </c>
      <c r="I618" s="206"/>
      <c r="J618" s="201"/>
      <c r="K618" s="201"/>
      <c r="L618" s="207"/>
      <c r="M618" s="208"/>
      <c r="N618" s="209"/>
      <c r="O618" s="209"/>
      <c r="P618" s="209"/>
      <c r="Q618" s="209"/>
      <c r="R618" s="209"/>
      <c r="S618" s="209"/>
      <c r="T618" s="210"/>
      <c r="AT618" s="211" t="s">
        <v>166</v>
      </c>
      <c r="AU618" s="211" t="s">
        <v>169</v>
      </c>
      <c r="AV618" s="13" t="s">
        <v>81</v>
      </c>
      <c r="AW618" s="13" t="s">
        <v>33</v>
      </c>
      <c r="AX618" s="13" t="s">
        <v>72</v>
      </c>
      <c r="AY618" s="211" t="s">
        <v>154</v>
      </c>
    </row>
    <row r="619" spans="1:65" s="14" customFormat="1" ht="11.25">
      <c r="B619" s="212"/>
      <c r="C619" s="213"/>
      <c r="D619" s="202" t="s">
        <v>166</v>
      </c>
      <c r="E619" s="214" t="s">
        <v>19</v>
      </c>
      <c r="F619" s="215" t="s">
        <v>168</v>
      </c>
      <c r="G619" s="213"/>
      <c r="H619" s="216">
        <v>1.58</v>
      </c>
      <c r="I619" s="217"/>
      <c r="J619" s="213"/>
      <c r="K619" s="213"/>
      <c r="L619" s="218"/>
      <c r="M619" s="219"/>
      <c r="N619" s="220"/>
      <c r="O619" s="220"/>
      <c r="P619" s="220"/>
      <c r="Q619" s="220"/>
      <c r="R619" s="220"/>
      <c r="S619" s="220"/>
      <c r="T619" s="221"/>
      <c r="AT619" s="222" t="s">
        <v>166</v>
      </c>
      <c r="AU619" s="222" t="s">
        <v>169</v>
      </c>
      <c r="AV619" s="14" t="s">
        <v>169</v>
      </c>
      <c r="AW619" s="14" t="s">
        <v>33</v>
      </c>
      <c r="AX619" s="14" t="s">
        <v>79</v>
      </c>
      <c r="AY619" s="222" t="s">
        <v>154</v>
      </c>
    </row>
    <row r="620" spans="1:65" s="2" customFormat="1" ht="16.5" customHeight="1">
      <c r="A620" s="38"/>
      <c r="B620" s="39"/>
      <c r="C620" s="182" t="s">
        <v>800</v>
      </c>
      <c r="D620" s="182" t="s">
        <v>157</v>
      </c>
      <c r="E620" s="183" t="s">
        <v>801</v>
      </c>
      <c r="F620" s="184" t="s">
        <v>802</v>
      </c>
      <c r="G620" s="185" t="s">
        <v>160</v>
      </c>
      <c r="H620" s="186">
        <v>39.328000000000003</v>
      </c>
      <c r="I620" s="187"/>
      <c r="J620" s="188">
        <f>ROUND(I620*H620,2)</f>
        <v>0</v>
      </c>
      <c r="K620" s="184" t="s">
        <v>161</v>
      </c>
      <c r="L620" s="43"/>
      <c r="M620" s="189" t="s">
        <v>19</v>
      </c>
      <c r="N620" s="190" t="s">
        <v>43</v>
      </c>
      <c r="O620" s="68"/>
      <c r="P620" s="191">
        <f>O620*H620</f>
        <v>0</v>
      </c>
      <c r="Q620" s="191">
        <v>0</v>
      </c>
      <c r="R620" s="191">
        <f>Q620*H620</f>
        <v>0</v>
      </c>
      <c r="S620" s="191">
        <v>0</v>
      </c>
      <c r="T620" s="192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193" t="s">
        <v>162</v>
      </c>
      <c r="AT620" s="193" t="s">
        <v>157</v>
      </c>
      <c r="AU620" s="193" t="s">
        <v>169</v>
      </c>
      <c r="AY620" s="21" t="s">
        <v>154</v>
      </c>
      <c r="BE620" s="194">
        <f>IF(N620="základní",J620,0)</f>
        <v>0</v>
      </c>
      <c r="BF620" s="194">
        <f>IF(N620="snížená",J620,0)</f>
        <v>0</v>
      </c>
      <c r="BG620" s="194">
        <f>IF(N620="zákl. přenesená",J620,0)</f>
        <v>0</v>
      </c>
      <c r="BH620" s="194">
        <f>IF(N620="sníž. přenesená",J620,0)</f>
        <v>0</v>
      </c>
      <c r="BI620" s="194">
        <f>IF(N620="nulová",J620,0)</f>
        <v>0</v>
      </c>
      <c r="BJ620" s="21" t="s">
        <v>79</v>
      </c>
      <c r="BK620" s="194">
        <f>ROUND(I620*H620,2)</f>
        <v>0</v>
      </c>
      <c r="BL620" s="21" t="s">
        <v>162</v>
      </c>
      <c r="BM620" s="193" t="s">
        <v>803</v>
      </c>
    </row>
    <row r="621" spans="1:65" s="2" customFormat="1" ht="11.25">
      <c r="A621" s="38"/>
      <c r="B621" s="39"/>
      <c r="C621" s="40"/>
      <c r="D621" s="195" t="s">
        <v>164</v>
      </c>
      <c r="E621" s="40"/>
      <c r="F621" s="196" t="s">
        <v>804</v>
      </c>
      <c r="G621" s="40"/>
      <c r="H621" s="40"/>
      <c r="I621" s="197"/>
      <c r="J621" s="40"/>
      <c r="K621" s="40"/>
      <c r="L621" s="43"/>
      <c r="M621" s="198"/>
      <c r="N621" s="199"/>
      <c r="O621" s="68"/>
      <c r="P621" s="68"/>
      <c r="Q621" s="68"/>
      <c r="R621" s="68"/>
      <c r="S621" s="68"/>
      <c r="T621" s="69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21" t="s">
        <v>164</v>
      </c>
      <c r="AU621" s="21" t="s">
        <v>169</v>
      </c>
    </row>
    <row r="622" spans="1:65" s="13" customFormat="1" ht="11.25">
      <c r="B622" s="200"/>
      <c r="C622" s="201"/>
      <c r="D622" s="202" t="s">
        <v>166</v>
      </c>
      <c r="E622" s="203" t="s">
        <v>19</v>
      </c>
      <c r="F622" s="204" t="s">
        <v>521</v>
      </c>
      <c r="G622" s="201"/>
      <c r="H622" s="205">
        <v>39.328000000000003</v>
      </c>
      <c r="I622" s="206"/>
      <c r="J622" s="201"/>
      <c r="K622" s="201"/>
      <c r="L622" s="207"/>
      <c r="M622" s="208"/>
      <c r="N622" s="209"/>
      <c r="O622" s="209"/>
      <c r="P622" s="209"/>
      <c r="Q622" s="209"/>
      <c r="R622" s="209"/>
      <c r="S622" s="209"/>
      <c r="T622" s="210"/>
      <c r="AT622" s="211" t="s">
        <v>166</v>
      </c>
      <c r="AU622" s="211" t="s">
        <v>169</v>
      </c>
      <c r="AV622" s="13" t="s">
        <v>81</v>
      </c>
      <c r="AW622" s="13" t="s">
        <v>33</v>
      </c>
      <c r="AX622" s="13" t="s">
        <v>72</v>
      </c>
      <c r="AY622" s="211" t="s">
        <v>154</v>
      </c>
    </row>
    <row r="623" spans="1:65" s="14" customFormat="1" ht="11.25">
      <c r="B623" s="212"/>
      <c r="C623" s="213"/>
      <c r="D623" s="202" t="s">
        <v>166</v>
      </c>
      <c r="E623" s="214" t="s">
        <v>19</v>
      </c>
      <c r="F623" s="215" t="s">
        <v>168</v>
      </c>
      <c r="G623" s="213"/>
      <c r="H623" s="216">
        <v>39.328000000000003</v>
      </c>
      <c r="I623" s="217"/>
      <c r="J623" s="213"/>
      <c r="K623" s="213"/>
      <c r="L623" s="218"/>
      <c r="M623" s="219"/>
      <c r="N623" s="220"/>
      <c r="O623" s="220"/>
      <c r="P623" s="220"/>
      <c r="Q623" s="220"/>
      <c r="R623" s="220"/>
      <c r="S623" s="220"/>
      <c r="T623" s="221"/>
      <c r="AT623" s="222" t="s">
        <v>166</v>
      </c>
      <c r="AU623" s="222" t="s">
        <v>169</v>
      </c>
      <c r="AV623" s="14" t="s">
        <v>169</v>
      </c>
      <c r="AW623" s="14" t="s">
        <v>33</v>
      </c>
      <c r="AX623" s="14" t="s">
        <v>79</v>
      </c>
      <c r="AY623" s="222" t="s">
        <v>154</v>
      </c>
    </row>
    <row r="624" spans="1:65" s="2" customFormat="1" ht="16.5" customHeight="1">
      <c r="A624" s="38"/>
      <c r="B624" s="39"/>
      <c r="C624" s="182" t="s">
        <v>805</v>
      </c>
      <c r="D624" s="182" t="s">
        <v>157</v>
      </c>
      <c r="E624" s="183" t="s">
        <v>806</v>
      </c>
      <c r="F624" s="184" t="s">
        <v>807</v>
      </c>
      <c r="G624" s="185" t="s">
        <v>160</v>
      </c>
      <c r="H624" s="186">
        <v>2.5</v>
      </c>
      <c r="I624" s="187"/>
      <c r="J624" s="188">
        <f>ROUND(I624*H624,2)</f>
        <v>0</v>
      </c>
      <c r="K624" s="184" t="s">
        <v>161</v>
      </c>
      <c r="L624" s="43"/>
      <c r="M624" s="189" t="s">
        <v>19</v>
      </c>
      <c r="N624" s="190" t="s">
        <v>43</v>
      </c>
      <c r="O624" s="68"/>
      <c r="P624" s="191">
        <f>O624*H624</f>
        <v>0</v>
      </c>
      <c r="Q624" s="191">
        <v>0</v>
      </c>
      <c r="R624" s="191">
        <f>Q624*H624</f>
        <v>0</v>
      </c>
      <c r="S624" s="191">
        <v>0.02</v>
      </c>
      <c r="T624" s="192">
        <f>S624*H624</f>
        <v>0.05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193" t="s">
        <v>162</v>
      </c>
      <c r="AT624" s="193" t="s">
        <v>157</v>
      </c>
      <c r="AU624" s="193" t="s">
        <v>169</v>
      </c>
      <c r="AY624" s="21" t="s">
        <v>154</v>
      </c>
      <c r="BE624" s="194">
        <f>IF(N624="základní",J624,0)</f>
        <v>0</v>
      </c>
      <c r="BF624" s="194">
        <f>IF(N624="snížená",J624,0)</f>
        <v>0</v>
      </c>
      <c r="BG624" s="194">
        <f>IF(N624="zákl. přenesená",J624,0)</f>
        <v>0</v>
      </c>
      <c r="BH624" s="194">
        <f>IF(N624="sníž. přenesená",J624,0)</f>
        <v>0</v>
      </c>
      <c r="BI624" s="194">
        <f>IF(N624="nulová",J624,0)</f>
        <v>0</v>
      </c>
      <c r="BJ624" s="21" t="s">
        <v>79</v>
      </c>
      <c r="BK624" s="194">
        <f>ROUND(I624*H624,2)</f>
        <v>0</v>
      </c>
      <c r="BL624" s="21" t="s">
        <v>162</v>
      </c>
      <c r="BM624" s="193" t="s">
        <v>808</v>
      </c>
    </row>
    <row r="625" spans="1:65" s="2" customFormat="1" ht="11.25">
      <c r="A625" s="38"/>
      <c r="B625" s="39"/>
      <c r="C625" s="40"/>
      <c r="D625" s="195" t="s">
        <v>164</v>
      </c>
      <c r="E625" s="40"/>
      <c r="F625" s="196" t="s">
        <v>809</v>
      </c>
      <c r="G625" s="40"/>
      <c r="H625" s="40"/>
      <c r="I625" s="197"/>
      <c r="J625" s="40"/>
      <c r="K625" s="40"/>
      <c r="L625" s="43"/>
      <c r="M625" s="198"/>
      <c r="N625" s="199"/>
      <c r="O625" s="68"/>
      <c r="P625" s="68"/>
      <c r="Q625" s="68"/>
      <c r="R625" s="68"/>
      <c r="S625" s="68"/>
      <c r="T625" s="69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T625" s="21" t="s">
        <v>164</v>
      </c>
      <c r="AU625" s="21" t="s">
        <v>169</v>
      </c>
    </row>
    <row r="626" spans="1:65" s="13" customFormat="1" ht="11.25">
      <c r="B626" s="200"/>
      <c r="C626" s="201"/>
      <c r="D626" s="202" t="s">
        <v>166</v>
      </c>
      <c r="E626" s="203" t="s">
        <v>19</v>
      </c>
      <c r="F626" s="204" t="s">
        <v>810</v>
      </c>
      <c r="G626" s="201"/>
      <c r="H626" s="205">
        <v>2.5</v>
      </c>
      <c r="I626" s="206"/>
      <c r="J626" s="201"/>
      <c r="K626" s="201"/>
      <c r="L626" s="207"/>
      <c r="M626" s="208"/>
      <c r="N626" s="209"/>
      <c r="O626" s="209"/>
      <c r="P626" s="209"/>
      <c r="Q626" s="209"/>
      <c r="R626" s="209"/>
      <c r="S626" s="209"/>
      <c r="T626" s="210"/>
      <c r="AT626" s="211" t="s">
        <v>166</v>
      </c>
      <c r="AU626" s="211" t="s">
        <v>169</v>
      </c>
      <c r="AV626" s="13" t="s">
        <v>81</v>
      </c>
      <c r="AW626" s="13" t="s">
        <v>33</v>
      </c>
      <c r="AX626" s="13" t="s">
        <v>72</v>
      </c>
      <c r="AY626" s="211" t="s">
        <v>154</v>
      </c>
    </row>
    <row r="627" spans="1:65" s="14" customFormat="1" ht="11.25">
      <c r="B627" s="212"/>
      <c r="C627" s="213"/>
      <c r="D627" s="202" t="s">
        <v>166</v>
      </c>
      <c r="E627" s="214" t="s">
        <v>19</v>
      </c>
      <c r="F627" s="215" t="s">
        <v>168</v>
      </c>
      <c r="G627" s="213"/>
      <c r="H627" s="216">
        <v>2.5</v>
      </c>
      <c r="I627" s="217"/>
      <c r="J627" s="213"/>
      <c r="K627" s="213"/>
      <c r="L627" s="218"/>
      <c r="M627" s="219"/>
      <c r="N627" s="220"/>
      <c r="O627" s="220"/>
      <c r="P627" s="220"/>
      <c r="Q627" s="220"/>
      <c r="R627" s="220"/>
      <c r="S627" s="220"/>
      <c r="T627" s="221"/>
      <c r="AT627" s="222" t="s">
        <v>166</v>
      </c>
      <c r="AU627" s="222" t="s">
        <v>169</v>
      </c>
      <c r="AV627" s="14" t="s">
        <v>169</v>
      </c>
      <c r="AW627" s="14" t="s">
        <v>33</v>
      </c>
      <c r="AX627" s="14" t="s">
        <v>79</v>
      </c>
      <c r="AY627" s="222" t="s">
        <v>154</v>
      </c>
    </row>
    <row r="628" spans="1:65" s="2" customFormat="1" ht="24.2" customHeight="1">
      <c r="A628" s="38"/>
      <c r="B628" s="39"/>
      <c r="C628" s="182" t="s">
        <v>811</v>
      </c>
      <c r="D628" s="182" t="s">
        <v>157</v>
      </c>
      <c r="E628" s="183" t="s">
        <v>812</v>
      </c>
      <c r="F628" s="184" t="s">
        <v>813</v>
      </c>
      <c r="G628" s="185" t="s">
        <v>160</v>
      </c>
      <c r="H628" s="186">
        <v>292.29399999999998</v>
      </c>
      <c r="I628" s="187"/>
      <c r="J628" s="188">
        <f>ROUND(I628*H628,2)</f>
        <v>0</v>
      </c>
      <c r="K628" s="184" t="s">
        <v>161</v>
      </c>
      <c r="L628" s="43"/>
      <c r="M628" s="189" t="s">
        <v>19</v>
      </c>
      <c r="N628" s="190" t="s">
        <v>43</v>
      </c>
      <c r="O628" s="68"/>
      <c r="P628" s="191">
        <f>O628*H628</f>
        <v>0</v>
      </c>
      <c r="Q628" s="191">
        <v>0</v>
      </c>
      <c r="R628" s="191">
        <f>Q628*H628</f>
        <v>0</v>
      </c>
      <c r="S628" s="191">
        <v>0.01</v>
      </c>
      <c r="T628" s="192">
        <f>S628*H628</f>
        <v>2.9229400000000001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193" t="s">
        <v>162</v>
      </c>
      <c r="AT628" s="193" t="s">
        <v>157</v>
      </c>
      <c r="AU628" s="193" t="s">
        <v>169</v>
      </c>
      <c r="AY628" s="21" t="s">
        <v>154</v>
      </c>
      <c r="BE628" s="194">
        <f>IF(N628="základní",J628,0)</f>
        <v>0</v>
      </c>
      <c r="BF628" s="194">
        <f>IF(N628="snížená",J628,0)</f>
        <v>0</v>
      </c>
      <c r="BG628" s="194">
        <f>IF(N628="zákl. přenesená",J628,0)</f>
        <v>0</v>
      </c>
      <c r="BH628" s="194">
        <f>IF(N628="sníž. přenesená",J628,0)</f>
        <v>0</v>
      </c>
      <c r="BI628" s="194">
        <f>IF(N628="nulová",J628,0)</f>
        <v>0</v>
      </c>
      <c r="BJ628" s="21" t="s">
        <v>79</v>
      </c>
      <c r="BK628" s="194">
        <f>ROUND(I628*H628,2)</f>
        <v>0</v>
      </c>
      <c r="BL628" s="21" t="s">
        <v>162</v>
      </c>
      <c r="BM628" s="193" t="s">
        <v>814</v>
      </c>
    </row>
    <row r="629" spans="1:65" s="2" customFormat="1" ht="11.25">
      <c r="A629" s="38"/>
      <c r="B629" s="39"/>
      <c r="C629" s="40"/>
      <c r="D629" s="195" t="s">
        <v>164</v>
      </c>
      <c r="E629" s="40"/>
      <c r="F629" s="196" t="s">
        <v>815</v>
      </c>
      <c r="G629" s="40"/>
      <c r="H629" s="40"/>
      <c r="I629" s="197"/>
      <c r="J629" s="40"/>
      <c r="K629" s="40"/>
      <c r="L629" s="43"/>
      <c r="M629" s="198"/>
      <c r="N629" s="199"/>
      <c r="O629" s="68"/>
      <c r="P629" s="68"/>
      <c r="Q629" s="68"/>
      <c r="R629" s="68"/>
      <c r="S629" s="68"/>
      <c r="T629" s="69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21" t="s">
        <v>164</v>
      </c>
      <c r="AU629" s="21" t="s">
        <v>169</v>
      </c>
    </row>
    <row r="630" spans="1:65" s="2" customFormat="1" ht="16.5" customHeight="1">
      <c r="A630" s="38"/>
      <c r="B630" s="39"/>
      <c r="C630" s="182" t="s">
        <v>816</v>
      </c>
      <c r="D630" s="182" t="s">
        <v>157</v>
      </c>
      <c r="E630" s="183" t="s">
        <v>817</v>
      </c>
      <c r="F630" s="184" t="s">
        <v>818</v>
      </c>
      <c r="G630" s="185" t="s">
        <v>538</v>
      </c>
      <c r="H630" s="186">
        <v>1</v>
      </c>
      <c r="I630" s="187"/>
      <c r="J630" s="188">
        <f>ROUND(I630*H630,2)</f>
        <v>0</v>
      </c>
      <c r="K630" s="184" t="s">
        <v>161</v>
      </c>
      <c r="L630" s="43"/>
      <c r="M630" s="189" t="s">
        <v>19</v>
      </c>
      <c r="N630" s="190" t="s">
        <v>43</v>
      </c>
      <c r="O630" s="68"/>
      <c r="P630" s="191">
        <f>O630*H630</f>
        <v>0</v>
      </c>
      <c r="Q630" s="191">
        <v>0</v>
      </c>
      <c r="R630" s="191">
        <f>Q630*H630</f>
        <v>0</v>
      </c>
      <c r="S630" s="191">
        <v>4.0000000000000002E-4</v>
      </c>
      <c r="T630" s="192">
        <f>S630*H630</f>
        <v>4.0000000000000002E-4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193" t="s">
        <v>162</v>
      </c>
      <c r="AT630" s="193" t="s">
        <v>157</v>
      </c>
      <c r="AU630" s="193" t="s">
        <v>169</v>
      </c>
      <c r="AY630" s="21" t="s">
        <v>154</v>
      </c>
      <c r="BE630" s="194">
        <f>IF(N630="základní",J630,0)</f>
        <v>0</v>
      </c>
      <c r="BF630" s="194">
        <f>IF(N630="snížená",J630,0)</f>
        <v>0</v>
      </c>
      <c r="BG630" s="194">
        <f>IF(N630="zákl. přenesená",J630,0)</f>
        <v>0</v>
      </c>
      <c r="BH630" s="194">
        <f>IF(N630="sníž. přenesená",J630,0)</f>
        <v>0</v>
      </c>
      <c r="BI630" s="194">
        <f>IF(N630="nulová",J630,0)</f>
        <v>0</v>
      </c>
      <c r="BJ630" s="21" t="s">
        <v>79</v>
      </c>
      <c r="BK630" s="194">
        <f>ROUND(I630*H630,2)</f>
        <v>0</v>
      </c>
      <c r="BL630" s="21" t="s">
        <v>162</v>
      </c>
      <c r="BM630" s="193" t="s">
        <v>819</v>
      </c>
    </row>
    <row r="631" spans="1:65" s="2" customFormat="1" ht="11.25">
      <c r="A631" s="38"/>
      <c r="B631" s="39"/>
      <c r="C631" s="40"/>
      <c r="D631" s="195" t="s">
        <v>164</v>
      </c>
      <c r="E631" s="40"/>
      <c r="F631" s="196" t="s">
        <v>820</v>
      </c>
      <c r="G631" s="40"/>
      <c r="H631" s="40"/>
      <c r="I631" s="197"/>
      <c r="J631" s="40"/>
      <c r="K631" s="40"/>
      <c r="L631" s="43"/>
      <c r="M631" s="198"/>
      <c r="N631" s="199"/>
      <c r="O631" s="68"/>
      <c r="P631" s="68"/>
      <c r="Q631" s="68"/>
      <c r="R631" s="68"/>
      <c r="S631" s="68"/>
      <c r="T631" s="69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21" t="s">
        <v>164</v>
      </c>
      <c r="AU631" s="21" t="s">
        <v>169</v>
      </c>
    </row>
    <row r="632" spans="1:65" s="12" customFormat="1" ht="22.9" customHeight="1">
      <c r="B632" s="166"/>
      <c r="C632" s="167"/>
      <c r="D632" s="168" t="s">
        <v>71</v>
      </c>
      <c r="E632" s="180" t="s">
        <v>821</v>
      </c>
      <c r="F632" s="180" t="s">
        <v>822</v>
      </c>
      <c r="G632" s="167"/>
      <c r="H632" s="167"/>
      <c r="I632" s="170"/>
      <c r="J632" s="181">
        <f>BK632</f>
        <v>0</v>
      </c>
      <c r="K632" s="167"/>
      <c r="L632" s="172"/>
      <c r="M632" s="173"/>
      <c r="N632" s="174"/>
      <c r="O632" s="174"/>
      <c r="P632" s="175">
        <f>SUM(P633:P645)</f>
        <v>0</v>
      </c>
      <c r="Q632" s="174"/>
      <c r="R632" s="175">
        <f>SUM(R633:R645)</f>
        <v>0</v>
      </c>
      <c r="S632" s="174"/>
      <c r="T632" s="176">
        <f>SUM(T633:T645)</f>
        <v>0</v>
      </c>
      <c r="AR632" s="177" t="s">
        <v>79</v>
      </c>
      <c r="AT632" s="178" t="s">
        <v>71</v>
      </c>
      <c r="AU632" s="178" t="s">
        <v>79</v>
      </c>
      <c r="AY632" s="177" t="s">
        <v>154</v>
      </c>
      <c r="BK632" s="179">
        <f>SUM(BK633:BK645)</f>
        <v>0</v>
      </c>
    </row>
    <row r="633" spans="1:65" s="2" customFormat="1" ht="24.2" customHeight="1">
      <c r="A633" s="38"/>
      <c r="B633" s="39"/>
      <c r="C633" s="182" t="s">
        <v>823</v>
      </c>
      <c r="D633" s="182" t="s">
        <v>157</v>
      </c>
      <c r="E633" s="183" t="s">
        <v>824</v>
      </c>
      <c r="F633" s="184" t="s">
        <v>825</v>
      </c>
      <c r="G633" s="185" t="s">
        <v>512</v>
      </c>
      <c r="H633" s="186">
        <v>37.134</v>
      </c>
      <c r="I633" s="187"/>
      <c r="J633" s="188">
        <f>ROUND(I633*H633,2)</f>
        <v>0</v>
      </c>
      <c r="K633" s="184" t="s">
        <v>161</v>
      </c>
      <c r="L633" s="43"/>
      <c r="M633" s="189" t="s">
        <v>19</v>
      </c>
      <c r="N633" s="190" t="s">
        <v>43</v>
      </c>
      <c r="O633" s="68"/>
      <c r="P633" s="191">
        <f>O633*H633</f>
        <v>0</v>
      </c>
      <c r="Q633" s="191">
        <v>0</v>
      </c>
      <c r="R633" s="191">
        <f>Q633*H633</f>
        <v>0</v>
      </c>
      <c r="S633" s="191">
        <v>0</v>
      </c>
      <c r="T633" s="192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193" t="s">
        <v>162</v>
      </c>
      <c r="AT633" s="193" t="s">
        <v>157</v>
      </c>
      <c r="AU633" s="193" t="s">
        <v>81</v>
      </c>
      <c r="AY633" s="21" t="s">
        <v>154</v>
      </c>
      <c r="BE633" s="194">
        <f>IF(N633="základní",J633,0)</f>
        <v>0</v>
      </c>
      <c r="BF633" s="194">
        <f>IF(N633="snížená",J633,0)</f>
        <v>0</v>
      </c>
      <c r="BG633" s="194">
        <f>IF(N633="zákl. přenesená",J633,0)</f>
        <v>0</v>
      </c>
      <c r="BH633" s="194">
        <f>IF(N633="sníž. přenesená",J633,0)</f>
        <v>0</v>
      </c>
      <c r="BI633" s="194">
        <f>IF(N633="nulová",J633,0)</f>
        <v>0</v>
      </c>
      <c r="BJ633" s="21" t="s">
        <v>79</v>
      </c>
      <c r="BK633" s="194">
        <f>ROUND(I633*H633,2)</f>
        <v>0</v>
      </c>
      <c r="BL633" s="21" t="s">
        <v>162</v>
      </c>
      <c r="BM633" s="193" t="s">
        <v>826</v>
      </c>
    </row>
    <row r="634" spans="1:65" s="2" customFormat="1" ht="11.25">
      <c r="A634" s="38"/>
      <c r="B634" s="39"/>
      <c r="C634" s="40"/>
      <c r="D634" s="195" t="s">
        <v>164</v>
      </c>
      <c r="E634" s="40"/>
      <c r="F634" s="196" t="s">
        <v>827</v>
      </c>
      <c r="G634" s="40"/>
      <c r="H634" s="40"/>
      <c r="I634" s="197"/>
      <c r="J634" s="40"/>
      <c r="K634" s="40"/>
      <c r="L634" s="43"/>
      <c r="M634" s="198"/>
      <c r="N634" s="199"/>
      <c r="O634" s="68"/>
      <c r="P634" s="68"/>
      <c r="Q634" s="68"/>
      <c r="R634" s="68"/>
      <c r="S634" s="68"/>
      <c r="T634" s="69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21" t="s">
        <v>164</v>
      </c>
      <c r="AU634" s="21" t="s">
        <v>81</v>
      </c>
    </row>
    <row r="635" spans="1:65" s="2" customFormat="1" ht="21.75" customHeight="1">
      <c r="A635" s="38"/>
      <c r="B635" s="39"/>
      <c r="C635" s="182" t="s">
        <v>828</v>
      </c>
      <c r="D635" s="182" t="s">
        <v>157</v>
      </c>
      <c r="E635" s="183" t="s">
        <v>829</v>
      </c>
      <c r="F635" s="184" t="s">
        <v>830</v>
      </c>
      <c r="G635" s="185" t="s">
        <v>512</v>
      </c>
      <c r="H635" s="186">
        <v>37.134</v>
      </c>
      <c r="I635" s="187"/>
      <c r="J635" s="188">
        <f>ROUND(I635*H635,2)</f>
        <v>0</v>
      </c>
      <c r="K635" s="184" t="s">
        <v>161</v>
      </c>
      <c r="L635" s="43"/>
      <c r="M635" s="189" t="s">
        <v>19</v>
      </c>
      <c r="N635" s="190" t="s">
        <v>43</v>
      </c>
      <c r="O635" s="68"/>
      <c r="P635" s="191">
        <f>O635*H635</f>
        <v>0</v>
      </c>
      <c r="Q635" s="191">
        <v>0</v>
      </c>
      <c r="R635" s="191">
        <f>Q635*H635</f>
        <v>0</v>
      </c>
      <c r="S635" s="191">
        <v>0</v>
      </c>
      <c r="T635" s="192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193" t="s">
        <v>162</v>
      </c>
      <c r="AT635" s="193" t="s">
        <v>157</v>
      </c>
      <c r="AU635" s="193" t="s">
        <v>81</v>
      </c>
      <c r="AY635" s="21" t="s">
        <v>154</v>
      </c>
      <c r="BE635" s="194">
        <f>IF(N635="základní",J635,0)</f>
        <v>0</v>
      </c>
      <c r="BF635" s="194">
        <f>IF(N635="snížená",J635,0)</f>
        <v>0</v>
      </c>
      <c r="BG635" s="194">
        <f>IF(N635="zákl. přenesená",J635,0)</f>
        <v>0</v>
      </c>
      <c r="BH635" s="194">
        <f>IF(N635="sníž. přenesená",J635,0)</f>
        <v>0</v>
      </c>
      <c r="BI635" s="194">
        <f>IF(N635="nulová",J635,0)</f>
        <v>0</v>
      </c>
      <c r="BJ635" s="21" t="s">
        <v>79</v>
      </c>
      <c r="BK635" s="194">
        <f>ROUND(I635*H635,2)</f>
        <v>0</v>
      </c>
      <c r="BL635" s="21" t="s">
        <v>162</v>
      </c>
      <c r="BM635" s="193" t="s">
        <v>831</v>
      </c>
    </row>
    <row r="636" spans="1:65" s="2" customFormat="1" ht="11.25">
      <c r="A636" s="38"/>
      <c r="B636" s="39"/>
      <c r="C636" s="40"/>
      <c r="D636" s="195" t="s">
        <v>164</v>
      </c>
      <c r="E636" s="40"/>
      <c r="F636" s="196" t="s">
        <v>832</v>
      </c>
      <c r="G636" s="40"/>
      <c r="H636" s="40"/>
      <c r="I636" s="197"/>
      <c r="J636" s="40"/>
      <c r="K636" s="40"/>
      <c r="L636" s="43"/>
      <c r="M636" s="198"/>
      <c r="N636" s="199"/>
      <c r="O636" s="68"/>
      <c r="P636" s="68"/>
      <c r="Q636" s="68"/>
      <c r="R636" s="68"/>
      <c r="S636" s="68"/>
      <c r="T636" s="69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21" t="s">
        <v>164</v>
      </c>
      <c r="AU636" s="21" t="s">
        <v>81</v>
      </c>
    </row>
    <row r="637" spans="1:65" s="2" customFormat="1" ht="33" customHeight="1">
      <c r="A637" s="38"/>
      <c r="B637" s="39"/>
      <c r="C637" s="182" t="s">
        <v>833</v>
      </c>
      <c r="D637" s="182" t="s">
        <v>157</v>
      </c>
      <c r="E637" s="183" t="s">
        <v>834</v>
      </c>
      <c r="F637" s="184" t="s">
        <v>835</v>
      </c>
      <c r="G637" s="185" t="s">
        <v>512</v>
      </c>
      <c r="H637" s="186">
        <v>334.20600000000002</v>
      </c>
      <c r="I637" s="187"/>
      <c r="J637" s="188">
        <f>ROUND(I637*H637,2)</f>
        <v>0</v>
      </c>
      <c r="K637" s="184" t="s">
        <v>161</v>
      </c>
      <c r="L637" s="43"/>
      <c r="M637" s="189" t="s">
        <v>19</v>
      </c>
      <c r="N637" s="190" t="s">
        <v>43</v>
      </c>
      <c r="O637" s="68"/>
      <c r="P637" s="191">
        <f>O637*H637</f>
        <v>0</v>
      </c>
      <c r="Q637" s="191">
        <v>0</v>
      </c>
      <c r="R637" s="191">
        <f>Q637*H637</f>
        <v>0</v>
      </c>
      <c r="S637" s="191">
        <v>0</v>
      </c>
      <c r="T637" s="192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193" t="s">
        <v>162</v>
      </c>
      <c r="AT637" s="193" t="s">
        <v>157</v>
      </c>
      <c r="AU637" s="193" t="s">
        <v>81</v>
      </c>
      <c r="AY637" s="21" t="s">
        <v>154</v>
      </c>
      <c r="BE637" s="194">
        <f>IF(N637="základní",J637,0)</f>
        <v>0</v>
      </c>
      <c r="BF637" s="194">
        <f>IF(N637="snížená",J637,0)</f>
        <v>0</v>
      </c>
      <c r="BG637" s="194">
        <f>IF(N637="zákl. přenesená",J637,0)</f>
        <v>0</v>
      </c>
      <c r="BH637" s="194">
        <f>IF(N637="sníž. přenesená",J637,0)</f>
        <v>0</v>
      </c>
      <c r="BI637" s="194">
        <f>IF(N637="nulová",J637,0)</f>
        <v>0</v>
      </c>
      <c r="BJ637" s="21" t="s">
        <v>79</v>
      </c>
      <c r="BK637" s="194">
        <f>ROUND(I637*H637,2)</f>
        <v>0</v>
      </c>
      <c r="BL637" s="21" t="s">
        <v>162</v>
      </c>
      <c r="BM637" s="193" t="s">
        <v>836</v>
      </c>
    </row>
    <row r="638" spans="1:65" s="2" customFormat="1" ht="11.25">
      <c r="A638" s="38"/>
      <c r="B638" s="39"/>
      <c r="C638" s="40"/>
      <c r="D638" s="195" t="s">
        <v>164</v>
      </c>
      <c r="E638" s="40"/>
      <c r="F638" s="196" t="s">
        <v>837</v>
      </c>
      <c r="G638" s="40"/>
      <c r="H638" s="40"/>
      <c r="I638" s="197"/>
      <c r="J638" s="40"/>
      <c r="K638" s="40"/>
      <c r="L638" s="43"/>
      <c r="M638" s="198"/>
      <c r="N638" s="199"/>
      <c r="O638" s="68"/>
      <c r="P638" s="68"/>
      <c r="Q638" s="68"/>
      <c r="R638" s="68"/>
      <c r="S638" s="68"/>
      <c r="T638" s="69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21" t="s">
        <v>164</v>
      </c>
      <c r="AU638" s="21" t="s">
        <v>81</v>
      </c>
    </row>
    <row r="639" spans="1:65" s="13" customFormat="1" ht="11.25">
      <c r="B639" s="200"/>
      <c r="C639" s="201"/>
      <c r="D639" s="202" t="s">
        <v>166</v>
      </c>
      <c r="E639" s="201"/>
      <c r="F639" s="204" t="s">
        <v>838</v>
      </c>
      <c r="G639" s="201"/>
      <c r="H639" s="205">
        <v>334.20600000000002</v>
      </c>
      <c r="I639" s="206"/>
      <c r="J639" s="201"/>
      <c r="K639" s="201"/>
      <c r="L639" s="207"/>
      <c r="M639" s="208"/>
      <c r="N639" s="209"/>
      <c r="O639" s="209"/>
      <c r="P639" s="209"/>
      <c r="Q639" s="209"/>
      <c r="R639" s="209"/>
      <c r="S639" s="209"/>
      <c r="T639" s="210"/>
      <c r="AT639" s="211" t="s">
        <v>166</v>
      </c>
      <c r="AU639" s="211" t="s">
        <v>81</v>
      </c>
      <c r="AV639" s="13" t="s">
        <v>81</v>
      </c>
      <c r="AW639" s="13" t="s">
        <v>4</v>
      </c>
      <c r="AX639" s="13" t="s">
        <v>79</v>
      </c>
      <c r="AY639" s="211" t="s">
        <v>154</v>
      </c>
    </row>
    <row r="640" spans="1:65" s="2" customFormat="1" ht="24.2" customHeight="1">
      <c r="A640" s="38"/>
      <c r="B640" s="39"/>
      <c r="C640" s="182" t="s">
        <v>839</v>
      </c>
      <c r="D640" s="182" t="s">
        <v>157</v>
      </c>
      <c r="E640" s="183" t="s">
        <v>840</v>
      </c>
      <c r="F640" s="184" t="s">
        <v>841</v>
      </c>
      <c r="G640" s="185" t="s">
        <v>512</v>
      </c>
      <c r="H640" s="186">
        <v>36.645000000000003</v>
      </c>
      <c r="I640" s="187"/>
      <c r="J640" s="188">
        <f>ROUND(I640*H640,2)</f>
        <v>0</v>
      </c>
      <c r="K640" s="184" t="s">
        <v>161</v>
      </c>
      <c r="L640" s="43"/>
      <c r="M640" s="189" t="s">
        <v>19</v>
      </c>
      <c r="N640" s="190" t="s">
        <v>43</v>
      </c>
      <c r="O640" s="68"/>
      <c r="P640" s="191">
        <f>O640*H640</f>
        <v>0</v>
      </c>
      <c r="Q640" s="191">
        <v>0</v>
      </c>
      <c r="R640" s="191">
        <f>Q640*H640</f>
        <v>0</v>
      </c>
      <c r="S640" s="191">
        <v>0</v>
      </c>
      <c r="T640" s="192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193" t="s">
        <v>162</v>
      </c>
      <c r="AT640" s="193" t="s">
        <v>157</v>
      </c>
      <c r="AU640" s="193" t="s">
        <v>81</v>
      </c>
      <c r="AY640" s="21" t="s">
        <v>154</v>
      </c>
      <c r="BE640" s="194">
        <f>IF(N640="základní",J640,0)</f>
        <v>0</v>
      </c>
      <c r="BF640" s="194">
        <f>IF(N640="snížená",J640,0)</f>
        <v>0</v>
      </c>
      <c r="BG640" s="194">
        <f>IF(N640="zákl. přenesená",J640,0)</f>
        <v>0</v>
      </c>
      <c r="BH640" s="194">
        <f>IF(N640="sníž. přenesená",J640,0)</f>
        <v>0</v>
      </c>
      <c r="BI640" s="194">
        <f>IF(N640="nulová",J640,0)</f>
        <v>0</v>
      </c>
      <c r="BJ640" s="21" t="s">
        <v>79</v>
      </c>
      <c r="BK640" s="194">
        <f>ROUND(I640*H640,2)</f>
        <v>0</v>
      </c>
      <c r="BL640" s="21" t="s">
        <v>162</v>
      </c>
      <c r="BM640" s="193" t="s">
        <v>842</v>
      </c>
    </row>
    <row r="641" spans="1:65" s="2" customFormat="1" ht="11.25">
      <c r="A641" s="38"/>
      <c r="B641" s="39"/>
      <c r="C641" s="40"/>
      <c r="D641" s="195" t="s">
        <v>164</v>
      </c>
      <c r="E641" s="40"/>
      <c r="F641" s="196" t="s">
        <v>843</v>
      </c>
      <c r="G641" s="40"/>
      <c r="H641" s="40"/>
      <c r="I641" s="197"/>
      <c r="J641" s="40"/>
      <c r="K641" s="40"/>
      <c r="L641" s="43"/>
      <c r="M641" s="198"/>
      <c r="N641" s="199"/>
      <c r="O641" s="68"/>
      <c r="P641" s="68"/>
      <c r="Q641" s="68"/>
      <c r="R641" s="68"/>
      <c r="S641" s="68"/>
      <c r="T641" s="69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21" t="s">
        <v>164</v>
      </c>
      <c r="AU641" s="21" t="s">
        <v>81</v>
      </c>
    </row>
    <row r="642" spans="1:65" s="13" customFormat="1" ht="11.25">
      <c r="B642" s="200"/>
      <c r="C642" s="201"/>
      <c r="D642" s="202" t="s">
        <v>166</v>
      </c>
      <c r="E642" s="203" t="s">
        <v>19</v>
      </c>
      <c r="F642" s="204" t="s">
        <v>844</v>
      </c>
      <c r="G642" s="201"/>
      <c r="H642" s="205">
        <v>36.645000000000003</v>
      </c>
      <c r="I642" s="206"/>
      <c r="J642" s="201"/>
      <c r="K642" s="201"/>
      <c r="L642" s="207"/>
      <c r="M642" s="208"/>
      <c r="N642" s="209"/>
      <c r="O642" s="209"/>
      <c r="P642" s="209"/>
      <c r="Q642" s="209"/>
      <c r="R642" s="209"/>
      <c r="S642" s="209"/>
      <c r="T642" s="210"/>
      <c r="AT642" s="211" t="s">
        <v>166</v>
      </c>
      <c r="AU642" s="211" t="s">
        <v>81</v>
      </c>
      <c r="AV642" s="13" t="s">
        <v>81</v>
      </c>
      <c r="AW642" s="13" t="s">
        <v>33</v>
      </c>
      <c r="AX642" s="13" t="s">
        <v>72</v>
      </c>
      <c r="AY642" s="211" t="s">
        <v>154</v>
      </c>
    </row>
    <row r="643" spans="1:65" s="14" customFormat="1" ht="11.25">
      <c r="B643" s="212"/>
      <c r="C643" s="213"/>
      <c r="D643" s="202" t="s">
        <v>166</v>
      </c>
      <c r="E643" s="214" t="s">
        <v>19</v>
      </c>
      <c r="F643" s="215" t="s">
        <v>168</v>
      </c>
      <c r="G643" s="213"/>
      <c r="H643" s="216">
        <v>36.645000000000003</v>
      </c>
      <c r="I643" s="217"/>
      <c r="J643" s="213"/>
      <c r="K643" s="213"/>
      <c r="L643" s="218"/>
      <c r="M643" s="219"/>
      <c r="N643" s="220"/>
      <c r="O643" s="220"/>
      <c r="P643" s="220"/>
      <c r="Q643" s="220"/>
      <c r="R643" s="220"/>
      <c r="S643" s="220"/>
      <c r="T643" s="221"/>
      <c r="AT643" s="222" t="s">
        <v>166</v>
      </c>
      <c r="AU643" s="222" t="s">
        <v>81</v>
      </c>
      <c r="AV643" s="14" t="s">
        <v>169</v>
      </c>
      <c r="AW643" s="14" t="s">
        <v>33</v>
      </c>
      <c r="AX643" s="14" t="s">
        <v>79</v>
      </c>
      <c r="AY643" s="222" t="s">
        <v>154</v>
      </c>
    </row>
    <row r="644" spans="1:65" s="2" customFormat="1" ht="24.2" customHeight="1">
      <c r="A644" s="38"/>
      <c r="B644" s="39"/>
      <c r="C644" s="182" t="s">
        <v>845</v>
      </c>
      <c r="D644" s="182" t="s">
        <v>157</v>
      </c>
      <c r="E644" s="183" t="s">
        <v>846</v>
      </c>
      <c r="F644" s="184" t="s">
        <v>847</v>
      </c>
      <c r="G644" s="185" t="s">
        <v>512</v>
      </c>
      <c r="H644" s="186">
        <v>0.499</v>
      </c>
      <c r="I644" s="187"/>
      <c r="J644" s="188">
        <f>ROUND(I644*H644,2)</f>
        <v>0</v>
      </c>
      <c r="K644" s="184" t="s">
        <v>161</v>
      </c>
      <c r="L644" s="43"/>
      <c r="M644" s="189" t="s">
        <v>19</v>
      </c>
      <c r="N644" s="190" t="s">
        <v>43</v>
      </c>
      <c r="O644" s="68"/>
      <c r="P644" s="191">
        <f>O644*H644</f>
        <v>0</v>
      </c>
      <c r="Q644" s="191">
        <v>0</v>
      </c>
      <c r="R644" s="191">
        <f>Q644*H644</f>
        <v>0</v>
      </c>
      <c r="S644" s="191">
        <v>0</v>
      </c>
      <c r="T644" s="192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193" t="s">
        <v>162</v>
      </c>
      <c r="AT644" s="193" t="s">
        <v>157</v>
      </c>
      <c r="AU644" s="193" t="s">
        <v>81</v>
      </c>
      <c r="AY644" s="21" t="s">
        <v>154</v>
      </c>
      <c r="BE644" s="194">
        <f>IF(N644="základní",J644,0)</f>
        <v>0</v>
      </c>
      <c r="BF644" s="194">
        <f>IF(N644="snížená",J644,0)</f>
        <v>0</v>
      </c>
      <c r="BG644" s="194">
        <f>IF(N644="zákl. přenesená",J644,0)</f>
        <v>0</v>
      </c>
      <c r="BH644" s="194">
        <f>IF(N644="sníž. přenesená",J644,0)</f>
        <v>0</v>
      </c>
      <c r="BI644" s="194">
        <f>IF(N644="nulová",J644,0)</f>
        <v>0</v>
      </c>
      <c r="BJ644" s="21" t="s">
        <v>79</v>
      </c>
      <c r="BK644" s="194">
        <f>ROUND(I644*H644,2)</f>
        <v>0</v>
      </c>
      <c r="BL644" s="21" t="s">
        <v>162</v>
      </c>
      <c r="BM644" s="193" t="s">
        <v>848</v>
      </c>
    </row>
    <row r="645" spans="1:65" s="2" customFormat="1" ht="11.25">
      <c r="A645" s="38"/>
      <c r="B645" s="39"/>
      <c r="C645" s="40"/>
      <c r="D645" s="195" t="s">
        <v>164</v>
      </c>
      <c r="E645" s="40"/>
      <c r="F645" s="196" t="s">
        <v>849</v>
      </c>
      <c r="G645" s="40"/>
      <c r="H645" s="40"/>
      <c r="I645" s="197"/>
      <c r="J645" s="40"/>
      <c r="K645" s="40"/>
      <c r="L645" s="43"/>
      <c r="M645" s="198"/>
      <c r="N645" s="199"/>
      <c r="O645" s="68"/>
      <c r="P645" s="68"/>
      <c r="Q645" s="68"/>
      <c r="R645" s="68"/>
      <c r="S645" s="68"/>
      <c r="T645" s="69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T645" s="21" t="s">
        <v>164</v>
      </c>
      <c r="AU645" s="21" t="s">
        <v>81</v>
      </c>
    </row>
    <row r="646" spans="1:65" s="12" customFormat="1" ht="22.9" customHeight="1">
      <c r="B646" s="166"/>
      <c r="C646" s="167"/>
      <c r="D646" s="168" t="s">
        <v>71</v>
      </c>
      <c r="E646" s="180" t="s">
        <v>850</v>
      </c>
      <c r="F646" s="180" t="s">
        <v>851</v>
      </c>
      <c r="G646" s="167"/>
      <c r="H646" s="167"/>
      <c r="I646" s="170"/>
      <c r="J646" s="181">
        <f>BK646</f>
        <v>0</v>
      </c>
      <c r="K646" s="167"/>
      <c r="L646" s="172"/>
      <c r="M646" s="173"/>
      <c r="N646" s="174"/>
      <c r="O646" s="174"/>
      <c r="P646" s="175">
        <f>SUM(P647:P648)</f>
        <v>0</v>
      </c>
      <c r="Q646" s="174"/>
      <c r="R646" s="175">
        <f>SUM(R647:R648)</f>
        <v>0</v>
      </c>
      <c r="S646" s="174"/>
      <c r="T646" s="176">
        <f>SUM(T647:T648)</f>
        <v>0</v>
      </c>
      <c r="AR646" s="177" t="s">
        <v>79</v>
      </c>
      <c r="AT646" s="178" t="s">
        <v>71</v>
      </c>
      <c r="AU646" s="178" t="s">
        <v>79</v>
      </c>
      <c r="AY646" s="177" t="s">
        <v>154</v>
      </c>
      <c r="BK646" s="179">
        <f>SUM(BK647:BK648)</f>
        <v>0</v>
      </c>
    </row>
    <row r="647" spans="1:65" s="2" customFormat="1" ht="37.9" customHeight="1">
      <c r="A647" s="38"/>
      <c r="B647" s="39"/>
      <c r="C647" s="182" t="s">
        <v>852</v>
      </c>
      <c r="D647" s="182" t="s">
        <v>157</v>
      </c>
      <c r="E647" s="183" t="s">
        <v>853</v>
      </c>
      <c r="F647" s="184" t="s">
        <v>854</v>
      </c>
      <c r="G647" s="185" t="s">
        <v>512</v>
      </c>
      <c r="H647" s="186">
        <v>26.123000000000001</v>
      </c>
      <c r="I647" s="187"/>
      <c r="J647" s="188">
        <f>ROUND(I647*H647,2)</f>
        <v>0</v>
      </c>
      <c r="K647" s="184" t="s">
        <v>161</v>
      </c>
      <c r="L647" s="43"/>
      <c r="M647" s="189" t="s">
        <v>19</v>
      </c>
      <c r="N647" s="190" t="s">
        <v>43</v>
      </c>
      <c r="O647" s="68"/>
      <c r="P647" s="191">
        <f>O647*H647</f>
        <v>0</v>
      </c>
      <c r="Q647" s="191">
        <v>0</v>
      </c>
      <c r="R647" s="191">
        <f>Q647*H647</f>
        <v>0</v>
      </c>
      <c r="S647" s="191">
        <v>0</v>
      </c>
      <c r="T647" s="192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193" t="s">
        <v>162</v>
      </c>
      <c r="AT647" s="193" t="s">
        <v>157</v>
      </c>
      <c r="AU647" s="193" t="s">
        <v>81</v>
      </c>
      <c r="AY647" s="21" t="s">
        <v>154</v>
      </c>
      <c r="BE647" s="194">
        <f>IF(N647="základní",J647,0)</f>
        <v>0</v>
      </c>
      <c r="BF647" s="194">
        <f>IF(N647="snížená",J647,0)</f>
        <v>0</v>
      </c>
      <c r="BG647" s="194">
        <f>IF(N647="zákl. přenesená",J647,0)</f>
        <v>0</v>
      </c>
      <c r="BH647" s="194">
        <f>IF(N647="sníž. přenesená",J647,0)</f>
        <v>0</v>
      </c>
      <c r="BI647" s="194">
        <f>IF(N647="nulová",J647,0)</f>
        <v>0</v>
      </c>
      <c r="BJ647" s="21" t="s">
        <v>79</v>
      </c>
      <c r="BK647" s="194">
        <f>ROUND(I647*H647,2)</f>
        <v>0</v>
      </c>
      <c r="BL647" s="21" t="s">
        <v>162</v>
      </c>
      <c r="BM647" s="193" t="s">
        <v>855</v>
      </c>
    </row>
    <row r="648" spans="1:65" s="2" customFormat="1" ht="11.25">
      <c r="A648" s="38"/>
      <c r="B648" s="39"/>
      <c r="C648" s="40"/>
      <c r="D648" s="195" t="s">
        <v>164</v>
      </c>
      <c r="E648" s="40"/>
      <c r="F648" s="196" t="s">
        <v>856</v>
      </c>
      <c r="G648" s="40"/>
      <c r="H648" s="40"/>
      <c r="I648" s="197"/>
      <c r="J648" s="40"/>
      <c r="K648" s="40"/>
      <c r="L648" s="43"/>
      <c r="M648" s="198"/>
      <c r="N648" s="199"/>
      <c r="O648" s="68"/>
      <c r="P648" s="68"/>
      <c r="Q648" s="68"/>
      <c r="R648" s="68"/>
      <c r="S648" s="68"/>
      <c r="T648" s="69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21" t="s">
        <v>164</v>
      </c>
      <c r="AU648" s="21" t="s">
        <v>81</v>
      </c>
    </row>
    <row r="649" spans="1:65" s="12" customFormat="1" ht="25.9" customHeight="1">
      <c r="B649" s="166"/>
      <c r="C649" s="167"/>
      <c r="D649" s="168" t="s">
        <v>71</v>
      </c>
      <c r="E649" s="169" t="s">
        <v>857</v>
      </c>
      <c r="F649" s="169" t="s">
        <v>858</v>
      </c>
      <c r="G649" s="167"/>
      <c r="H649" s="167"/>
      <c r="I649" s="170"/>
      <c r="J649" s="171">
        <f>BK649</f>
        <v>0</v>
      </c>
      <c r="K649" s="167"/>
      <c r="L649" s="172"/>
      <c r="M649" s="173"/>
      <c r="N649" s="174"/>
      <c r="O649" s="174"/>
      <c r="P649" s="175">
        <f>P650+P677+P694+P700+P733+P751+P822+P831+P840+P880+P915+P920+P926+P946+P991+P1031</f>
        <v>0</v>
      </c>
      <c r="Q649" s="174"/>
      <c r="R649" s="175">
        <f>R650+R677+R694+R700+R733+R751+R822+R831+R840+R880+R915+R920+R926+R946+R991+R1031</f>
        <v>18.278316369999999</v>
      </c>
      <c r="S649" s="174"/>
      <c r="T649" s="176">
        <f>T650+T677+T694+T700+T733+T751+T822+T831+T840+T880+T915+T920+T926+T946+T991+T1031</f>
        <v>2.2982909999999999E-2</v>
      </c>
      <c r="AR649" s="177" t="s">
        <v>81</v>
      </c>
      <c r="AT649" s="178" t="s">
        <v>71</v>
      </c>
      <c r="AU649" s="178" t="s">
        <v>72</v>
      </c>
      <c r="AY649" s="177" t="s">
        <v>154</v>
      </c>
      <c r="BK649" s="179">
        <f>BK650+BK677+BK694+BK700+BK733+BK751+BK822+BK831+BK840+BK880+BK915+BK920+BK926+BK946+BK991+BK1031</f>
        <v>0</v>
      </c>
    </row>
    <row r="650" spans="1:65" s="12" customFormat="1" ht="22.9" customHeight="1">
      <c r="B650" s="166"/>
      <c r="C650" s="167"/>
      <c r="D650" s="168" t="s">
        <v>71</v>
      </c>
      <c r="E650" s="180" t="s">
        <v>859</v>
      </c>
      <c r="F650" s="180" t="s">
        <v>860</v>
      </c>
      <c r="G650" s="167"/>
      <c r="H650" s="167"/>
      <c r="I650" s="170"/>
      <c r="J650" s="181">
        <f>BK650</f>
        <v>0</v>
      </c>
      <c r="K650" s="167"/>
      <c r="L650" s="172"/>
      <c r="M650" s="173"/>
      <c r="N650" s="174"/>
      <c r="O650" s="174"/>
      <c r="P650" s="175">
        <f>SUM(P651:P676)</f>
        <v>0</v>
      </c>
      <c r="Q650" s="174"/>
      <c r="R650" s="175">
        <f>SUM(R651:R676)</f>
        <v>1.9772399999999999E-2</v>
      </c>
      <c r="S650" s="174"/>
      <c r="T650" s="176">
        <f>SUM(T651:T676)</f>
        <v>0</v>
      </c>
      <c r="AR650" s="177" t="s">
        <v>81</v>
      </c>
      <c r="AT650" s="178" t="s">
        <v>71</v>
      </c>
      <c r="AU650" s="178" t="s">
        <v>79</v>
      </c>
      <c r="AY650" s="177" t="s">
        <v>154</v>
      </c>
      <c r="BK650" s="179">
        <f>SUM(BK651:BK676)</f>
        <v>0</v>
      </c>
    </row>
    <row r="651" spans="1:65" s="2" customFormat="1" ht="21.75" customHeight="1">
      <c r="A651" s="38"/>
      <c r="B651" s="39"/>
      <c r="C651" s="182" t="s">
        <v>861</v>
      </c>
      <c r="D651" s="182" t="s">
        <v>157</v>
      </c>
      <c r="E651" s="183" t="s">
        <v>862</v>
      </c>
      <c r="F651" s="184" t="s">
        <v>863</v>
      </c>
      <c r="G651" s="185" t="s">
        <v>160</v>
      </c>
      <c r="H651" s="186">
        <v>2.84</v>
      </c>
      <c r="I651" s="187"/>
      <c r="J651" s="188">
        <f>ROUND(I651*H651,2)</f>
        <v>0</v>
      </c>
      <c r="K651" s="184" t="s">
        <v>864</v>
      </c>
      <c r="L651" s="43"/>
      <c r="M651" s="189" t="s">
        <v>19</v>
      </c>
      <c r="N651" s="190" t="s">
        <v>43</v>
      </c>
      <c r="O651" s="68"/>
      <c r="P651" s="191">
        <f>O651*H651</f>
        <v>0</v>
      </c>
      <c r="Q651" s="191">
        <v>0</v>
      </c>
      <c r="R651" s="191">
        <f>Q651*H651</f>
        <v>0</v>
      </c>
      <c r="S651" s="191">
        <v>0</v>
      </c>
      <c r="T651" s="192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193" t="s">
        <v>279</v>
      </c>
      <c r="AT651" s="193" t="s">
        <v>157</v>
      </c>
      <c r="AU651" s="193" t="s">
        <v>81</v>
      </c>
      <c r="AY651" s="21" t="s">
        <v>154</v>
      </c>
      <c r="BE651" s="194">
        <f>IF(N651="základní",J651,0)</f>
        <v>0</v>
      </c>
      <c r="BF651" s="194">
        <f>IF(N651="snížená",J651,0)</f>
        <v>0</v>
      </c>
      <c r="BG651" s="194">
        <f>IF(N651="zákl. přenesená",J651,0)</f>
        <v>0</v>
      </c>
      <c r="BH651" s="194">
        <f>IF(N651="sníž. přenesená",J651,0)</f>
        <v>0</v>
      </c>
      <c r="BI651" s="194">
        <f>IF(N651="nulová",J651,0)</f>
        <v>0</v>
      </c>
      <c r="BJ651" s="21" t="s">
        <v>79</v>
      </c>
      <c r="BK651" s="194">
        <f>ROUND(I651*H651,2)</f>
        <v>0</v>
      </c>
      <c r="BL651" s="21" t="s">
        <v>279</v>
      </c>
      <c r="BM651" s="193" t="s">
        <v>865</v>
      </c>
    </row>
    <row r="652" spans="1:65" s="2" customFormat="1" ht="11.25">
      <c r="A652" s="38"/>
      <c r="B652" s="39"/>
      <c r="C652" s="40"/>
      <c r="D652" s="195" t="s">
        <v>164</v>
      </c>
      <c r="E652" s="40"/>
      <c r="F652" s="196" t="s">
        <v>866</v>
      </c>
      <c r="G652" s="40"/>
      <c r="H652" s="40"/>
      <c r="I652" s="197"/>
      <c r="J652" s="40"/>
      <c r="K652" s="40"/>
      <c r="L652" s="43"/>
      <c r="M652" s="198"/>
      <c r="N652" s="199"/>
      <c r="O652" s="68"/>
      <c r="P652" s="68"/>
      <c r="Q652" s="68"/>
      <c r="R652" s="68"/>
      <c r="S652" s="68"/>
      <c r="T652" s="69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T652" s="21" t="s">
        <v>164</v>
      </c>
      <c r="AU652" s="21" t="s">
        <v>81</v>
      </c>
    </row>
    <row r="653" spans="1:65" s="15" customFormat="1" ht="11.25">
      <c r="B653" s="233"/>
      <c r="C653" s="234"/>
      <c r="D653" s="202" t="s">
        <v>166</v>
      </c>
      <c r="E653" s="235" t="s">
        <v>19</v>
      </c>
      <c r="F653" s="236" t="s">
        <v>867</v>
      </c>
      <c r="G653" s="234"/>
      <c r="H653" s="235" t="s">
        <v>19</v>
      </c>
      <c r="I653" s="237"/>
      <c r="J653" s="234"/>
      <c r="K653" s="234"/>
      <c r="L653" s="238"/>
      <c r="M653" s="239"/>
      <c r="N653" s="240"/>
      <c r="O653" s="240"/>
      <c r="P653" s="240"/>
      <c r="Q653" s="240"/>
      <c r="R653" s="240"/>
      <c r="S653" s="240"/>
      <c r="T653" s="241"/>
      <c r="AT653" s="242" t="s">
        <v>166</v>
      </c>
      <c r="AU653" s="242" t="s">
        <v>81</v>
      </c>
      <c r="AV653" s="15" t="s">
        <v>79</v>
      </c>
      <c r="AW653" s="15" t="s">
        <v>33</v>
      </c>
      <c r="AX653" s="15" t="s">
        <v>72</v>
      </c>
      <c r="AY653" s="242" t="s">
        <v>154</v>
      </c>
    </row>
    <row r="654" spans="1:65" s="13" customFormat="1" ht="11.25">
      <c r="B654" s="200"/>
      <c r="C654" s="201"/>
      <c r="D654" s="202" t="s">
        <v>166</v>
      </c>
      <c r="E654" s="203" t="s">
        <v>19</v>
      </c>
      <c r="F654" s="204" t="s">
        <v>868</v>
      </c>
      <c r="G654" s="201"/>
      <c r="H654" s="205">
        <v>2.84</v>
      </c>
      <c r="I654" s="206"/>
      <c r="J654" s="201"/>
      <c r="K654" s="201"/>
      <c r="L654" s="207"/>
      <c r="M654" s="208"/>
      <c r="N654" s="209"/>
      <c r="O654" s="209"/>
      <c r="P654" s="209"/>
      <c r="Q654" s="209"/>
      <c r="R654" s="209"/>
      <c r="S654" s="209"/>
      <c r="T654" s="210"/>
      <c r="AT654" s="211" t="s">
        <v>166</v>
      </c>
      <c r="AU654" s="211" t="s">
        <v>81</v>
      </c>
      <c r="AV654" s="13" t="s">
        <v>81</v>
      </c>
      <c r="AW654" s="13" t="s">
        <v>33</v>
      </c>
      <c r="AX654" s="13" t="s">
        <v>72</v>
      </c>
      <c r="AY654" s="211" t="s">
        <v>154</v>
      </c>
    </row>
    <row r="655" spans="1:65" s="14" customFormat="1" ht="11.25">
      <c r="B655" s="212"/>
      <c r="C655" s="213"/>
      <c r="D655" s="202" t="s">
        <v>166</v>
      </c>
      <c r="E655" s="214" t="s">
        <v>19</v>
      </c>
      <c r="F655" s="215" t="s">
        <v>168</v>
      </c>
      <c r="G655" s="213"/>
      <c r="H655" s="216">
        <v>2.84</v>
      </c>
      <c r="I655" s="217"/>
      <c r="J655" s="213"/>
      <c r="K655" s="213"/>
      <c r="L655" s="218"/>
      <c r="M655" s="219"/>
      <c r="N655" s="220"/>
      <c r="O655" s="220"/>
      <c r="P655" s="220"/>
      <c r="Q655" s="220"/>
      <c r="R655" s="220"/>
      <c r="S655" s="220"/>
      <c r="T655" s="221"/>
      <c r="AT655" s="222" t="s">
        <v>166</v>
      </c>
      <c r="AU655" s="222" t="s">
        <v>81</v>
      </c>
      <c r="AV655" s="14" t="s">
        <v>169</v>
      </c>
      <c r="AW655" s="14" t="s">
        <v>33</v>
      </c>
      <c r="AX655" s="14" t="s">
        <v>79</v>
      </c>
      <c r="AY655" s="222" t="s">
        <v>154</v>
      </c>
    </row>
    <row r="656" spans="1:65" s="2" customFormat="1" ht="16.5" customHeight="1">
      <c r="A656" s="38"/>
      <c r="B656" s="39"/>
      <c r="C656" s="223" t="s">
        <v>869</v>
      </c>
      <c r="D656" s="223" t="s">
        <v>192</v>
      </c>
      <c r="E656" s="224" t="s">
        <v>870</v>
      </c>
      <c r="F656" s="225" t="s">
        <v>871</v>
      </c>
      <c r="G656" s="226" t="s">
        <v>512</v>
      </c>
      <c r="H656" s="227">
        <v>1E-3</v>
      </c>
      <c r="I656" s="228"/>
      <c r="J656" s="229">
        <f>ROUND(I656*H656,2)</f>
        <v>0</v>
      </c>
      <c r="K656" s="225" t="s">
        <v>161</v>
      </c>
      <c r="L656" s="230"/>
      <c r="M656" s="231" t="s">
        <v>19</v>
      </c>
      <c r="N656" s="232" t="s">
        <v>43</v>
      </c>
      <c r="O656" s="68"/>
      <c r="P656" s="191">
        <f>O656*H656</f>
        <v>0</v>
      </c>
      <c r="Q656" s="191">
        <v>1</v>
      </c>
      <c r="R656" s="191">
        <f>Q656*H656</f>
        <v>1E-3</v>
      </c>
      <c r="S656" s="191">
        <v>0</v>
      </c>
      <c r="T656" s="192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93" t="s">
        <v>380</v>
      </c>
      <c r="AT656" s="193" t="s">
        <v>192</v>
      </c>
      <c r="AU656" s="193" t="s">
        <v>81</v>
      </c>
      <c r="AY656" s="21" t="s">
        <v>154</v>
      </c>
      <c r="BE656" s="194">
        <f>IF(N656="základní",J656,0)</f>
        <v>0</v>
      </c>
      <c r="BF656" s="194">
        <f>IF(N656="snížená",J656,0)</f>
        <v>0</v>
      </c>
      <c r="BG656" s="194">
        <f>IF(N656="zákl. přenesená",J656,0)</f>
        <v>0</v>
      </c>
      <c r="BH656" s="194">
        <f>IF(N656="sníž. přenesená",J656,0)</f>
        <v>0</v>
      </c>
      <c r="BI656" s="194">
        <f>IF(N656="nulová",J656,0)</f>
        <v>0</v>
      </c>
      <c r="BJ656" s="21" t="s">
        <v>79</v>
      </c>
      <c r="BK656" s="194">
        <f>ROUND(I656*H656,2)</f>
        <v>0</v>
      </c>
      <c r="BL656" s="21" t="s">
        <v>279</v>
      </c>
      <c r="BM656" s="193" t="s">
        <v>872</v>
      </c>
    </row>
    <row r="657" spans="1:65" s="13" customFormat="1" ht="11.25">
      <c r="B657" s="200"/>
      <c r="C657" s="201"/>
      <c r="D657" s="202" t="s">
        <v>166</v>
      </c>
      <c r="E657" s="201"/>
      <c r="F657" s="204" t="s">
        <v>873</v>
      </c>
      <c r="G657" s="201"/>
      <c r="H657" s="205">
        <v>1E-3</v>
      </c>
      <c r="I657" s="206"/>
      <c r="J657" s="201"/>
      <c r="K657" s="201"/>
      <c r="L657" s="207"/>
      <c r="M657" s="208"/>
      <c r="N657" s="209"/>
      <c r="O657" s="209"/>
      <c r="P657" s="209"/>
      <c r="Q657" s="209"/>
      <c r="R657" s="209"/>
      <c r="S657" s="209"/>
      <c r="T657" s="210"/>
      <c r="AT657" s="211" t="s">
        <v>166</v>
      </c>
      <c r="AU657" s="211" t="s">
        <v>81</v>
      </c>
      <c r="AV657" s="13" t="s">
        <v>81</v>
      </c>
      <c r="AW657" s="13" t="s">
        <v>4</v>
      </c>
      <c r="AX657" s="13" t="s">
        <v>79</v>
      </c>
      <c r="AY657" s="211" t="s">
        <v>154</v>
      </c>
    </row>
    <row r="658" spans="1:65" s="2" customFormat="1" ht="16.5" customHeight="1">
      <c r="A658" s="38"/>
      <c r="B658" s="39"/>
      <c r="C658" s="182" t="s">
        <v>874</v>
      </c>
      <c r="D658" s="182" t="s">
        <v>157</v>
      </c>
      <c r="E658" s="183" t="s">
        <v>875</v>
      </c>
      <c r="F658" s="184" t="s">
        <v>876</v>
      </c>
      <c r="G658" s="185" t="s">
        <v>160</v>
      </c>
      <c r="H658" s="186">
        <v>2.84</v>
      </c>
      <c r="I658" s="187"/>
      <c r="J658" s="188">
        <f>ROUND(I658*H658,2)</f>
        <v>0</v>
      </c>
      <c r="K658" s="184" t="s">
        <v>864</v>
      </c>
      <c r="L658" s="43"/>
      <c r="M658" s="189" t="s">
        <v>19</v>
      </c>
      <c r="N658" s="190" t="s">
        <v>43</v>
      </c>
      <c r="O658" s="68"/>
      <c r="P658" s="191">
        <f>O658*H658</f>
        <v>0</v>
      </c>
      <c r="Q658" s="191">
        <v>4.0000000000000002E-4</v>
      </c>
      <c r="R658" s="191">
        <f>Q658*H658</f>
        <v>1.1360000000000001E-3</v>
      </c>
      <c r="S658" s="191">
        <v>0</v>
      </c>
      <c r="T658" s="192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193" t="s">
        <v>279</v>
      </c>
      <c r="AT658" s="193" t="s">
        <v>157</v>
      </c>
      <c r="AU658" s="193" t="s">
        <v>81</v>
      </c>
      <c r="AY658" s="21" t="s">
        <v>154</v>
      </c>
      <c r="BE658" s="194">
        <f>IF(N658="základní",J658,0)</f>
        <v>0</v>
      </c>
      <c r="BF658" s="194">
        <f>IF(N658="snížená",J658,0)</f>
        <v>0</v>
      </c>
      <c r="BG658" s="194">
        <f>IF(N658="zákl. přenesená",J658,0)</f>
        <v>0</v>
      </c>
      <c r="BH658" s="194">
        <f>IF(N658="sníž. přenesená",J658,0)</f>
        <v>0</v>
      </c>
      <c r="BI658" s="194">
        <f>IF(N658="nulová",J658,0)</f>
        <v>0</v>
      </c>
      <c r="BJ658" s="21" t="s">
        <v>79</v>
      </c>
      <c r="BK658" s="194">
        <f>ROUND(I658*H658,2)</f>
        <v>0</v>
      </c>
      <c r="BL658" s="21" t="s">
        <v>279</v>
      </c>
      <c r="BM658" s="193" t="s">
        <v>877</v>
      </c>
    </row>
    <row r="659" spans="1:65" s="2" customFormat="1" ht="11.25">
      <c r="A659" s="38"/>
      <c r="B659" s="39"/>
      <c r="C659" s="40"/>
      <c r="D659" s="195" t="s">
        <v>164</v>
      </c>
      <c r="E659" s="40"/>
      <c r="F659" s="196" t="s">
        <v>878</v>
      </c>
      <c r="G659" s="40"/>
      <c r="H659" s="40"/>
      <c r="I659" s="197"/>
      <c r="J659" s="40"/>
      <c r="K659" s="40"/>
      <c r="L659" s="43"/>
      <c r="M659" s="198"/>
      <c r="N659" s="199"/>
      <c r="O659" s="68"/>
      <c r="P659" s="68"/>
      <c r="Q659" s="68"/>
      <c r="R659" s="68"/>
      <c r="S659" s="68"/>
      <c r="T659" s="69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21" t="s">
        <v>164</v>
      </c>
      <c r="AU659" s="21" t="s">
        <v>81</v>
      </c>
    </row>
    <row r="660" spans="1:65" s="15" customFormat="1" ht="11.25">
      <c r="B660" s="233"/>
      <c r="C660" s="234"/>
      <c r="D660" s="202" t="s">
        <v>166</v>
      </c>
      <c r="E660" s="235" t="s">
        <v>19</v>
      </c>
      <c r="F660" s="236" t="s">
        <v>867</v>
      </c>
      <c r="G660" s="234"/>
      <c r="H660" s="235" t="s">
        <v>19</v>
      </c>
      <c r="I660" s="237"/>
      <c r="J660" s="234"/>
      <c r="K660" s="234"/>
      <c r="L660" s="238"/>
      <c r="M660" s="239"/>
      <c r="N660" s="240"/>
      <c r="O660" s="240"/>
      <c r="P660" s="240"/>
      <c r="Q660" s="240"/>
      <c r="R660" s="240"/>
      <c r="S660" s="240"/>
      <c r="T660" s="241"/>
      <c r="AT660" s="242" t="s">
        <v>166</v>
      </c>
      <c r="AU660" s="242" t="s">
        <v>81</v>
      </c>
      <c r="AV660" s="15" t="s">
        <v>79</v>
      </c>
      <c r="AW660" s="15" t="s">
        <v>33</v>
      </c>
      <c r="AX660" s="15" t="s">
        <v>72</v>
      </c>
      <c r="AY660" s="242" t="s">
        <v>154</v>
      </c>
    </row>
    <row r="661" spans="1:65" s="13" customFormat="1" ht="11.25">
      <c r="B661" s="200"/>
      <c r="C661" s="201"/>
      <c r="D661" s="202" t="s">
        <v>166</v>
      </c>
      <c r="E661" s="203" t="s">
        <v>19</v>
      </c>
      <c r="F661" s="204" t="s">
        <v>868</v>
      </c>
      <c r="G661" s="201"/>
      <c r="H661" s="205">
        <v>2.84</v>
      </c>
      <c r="I661" s="206"/>
      <c r="J661" s="201"/>
      <c r="K661" s="201"/>
      <c r="L661" s="207"/>
      <c r="M661" s="208"/>
      <c r="N661" s="209"/>
      <c r="O661" s="209"/>
      <c r="P661" s="209"/>
      <c r="Q661" s="209"/>
      <c r="R661" s="209"/>
      <c r="S661" s="209"/>
      <c r="T661" s="210"/>
      <c r="AT661" s="211" t="s">
        <v>166</v>
      </c>
      <c r="AU661" s="211" t="s">
        <v>81</v>
      </c>
      <c r="AV661" s="13" t="s">
        <v>81</v>
      </c>
      <c r="AW661" s="13" t="s">
        <v>33</v>
      </c>
      <c r="AX661" s="13" t="s">
        <v>72</v>
      </c>
      <c r="AY661" s="211" t="s">
        <v>154</v>
      </c>
    </row>
    <row r="662" spans="1:65" s="14" customFormat="1" ht="11.25">
      <c r="B662" s="212"/>
      <c r="C662" s="213"/>
      <c r="D662" s="202" t="s">
        <v>166</v>
      </c>
      <c r="E662" s="214" t="s">
        <v>19</v>
      </c>
      <c r="F662" s="215" t="s">
        <v>168</v>
      </c>
      <c r="G662" s="213"/>
      <c r="H662" s="216">
        <v>2.84</v>
      </c>
      <c r="I662" s="217"/>
      <c r="J662" s="213"/>
      <c r="K662" s="213"/>
      <c r="L662" s="218"/>
      <c r="M662" s="219"/>
      <c r="N662" s="220"/>
      <c r="O662" s="220"/>
      <c r="P662" s="220"/>
      <c r="Q662" s="220"/>
      <c r="R662" s="220"/>
      <c r="S662" s="220"/>
      <c r="T662" s="221"/>
      <c r="AT662" s="222" t="s">
        <v>166</v>
      </c>
      <c r="AU662" s="222" t="s">
        <v>81</v>
      </c>
      <c r="AV662" s="14" t="s">
        <v>169</v>
      </c>
      <c r="AW662" s="14" t="s">
        <v>33</v>
      </c>
      <c r="AX662" s="14" t="s">
        <v>79</v>
      </c>
      <c r="AY662" s="222" t="s">
        <v>154</v>
      </c>
    </row>
    <row r="663" spans="1:65" s="2" customFormat="1" ht="24.2" customHeight="1">
      <c r="A663" s="38"/>
      <c r="B663" s="39"/>
      <c r="C663" s="223" t="s">
        <v>879</v>
      </c>
      <c r="D663" s="223" t="s">
        <v>192</v>
      </c>
      <c r="E663" s="224" t="s">
        <v>880</v>
      </c>
      <c r="F663" s="225" t="s">
        <v>881</v>
      </c>
      <c r="G663" s="226" t="s">
        <v>160</v>
      </c>
      <c r="H663" s="227">
        <v>3.266</v>
      </c>
      <c r="I663" s="228"/>
      <c r="J663" s="229">
        <f>ROUND(I663*H663,2)</f>
        <v>0</v>
      </c>
      <c r="K663" s="225" t="s">
        <v>161</v>
      </c>
      <c r="L663" s="230"/>
      <c r="M663" s="231" t="s">
        <v>19</v>
      </c>
      <c r="N663" s="232" t="s">
        <v>43</v>
      </c>
      <c r="O663" s="68"/>
      <c r="P663" s="191">
        <f>O663*H663</f>
        <v>0</v>
      </c>
      <c r="Q663" s="191">
        <v>5.4000000000000003E-3</v>
      </c>
      <c r="R663" s="191">
        <f>Q663*H663</f>
        <v>1.76364E-2</v>
      </c>
      <c r="S663" s="191">
        <v>0</v>
      </c>
      <c r="T663" s="192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193" t="s">
        <v>380</v>
      </c>
      <c r="AT663" s="193" t="s">
        <v>192</v>
      </c>
      <c r="AU663" s="193" t="s">
        <v>81</v>
      </c>
      <c r="AY663" s="21" t="s">
        <v>154</v>
      </c>
      <c r="BE663" s="194">
        <f>IF(N663="základní",J663,0)</f>
        <v>0</v>
      </c>
      <c r="BF663" s="194">
        <f>IF(N663="snížená",J663,0)</f>
        <v>0</v>
      </c>
      <c r="BG663" s="194">
        <f>IF(N663="zákl. přenesená",J663,0)</f>
        <v>0</v>
      </c>
      <c r="BH663" s="194">
        <f>IF(N663="sníž. přenesená",J663,0)</f>
        <v>0</v>
      </c>
      <c r="BI663" s="194">
        <f>IF(N663="nulová",J663,0)</f>
        <v>0</v>
      </c>
      <c r="BJ663" s="21" t="s">
        <v>79</v>
      </c>
      <c r="BK663" s="194">
        <f>ROUND(I663*H663,2)</f>
        <v>0</v>
      </c>
      <c r="BL663" s="21" t="s">
        <v>279</v>
      </c>
      <c r="BM663" s="193" t="s">
        <v>882</v>
      </c>
    </row>
    <row r="664" spans="1:65" s="13" customFormat="1" ht="11.25">
      <c r="B664" s="200"/>
      <c r="C664" s="201"/>
      <c r="D664" s="202" t="s">
        <v>166</v>
      </c>
      <c r="E664" s="201"/>
      <c r="F664" s="204" t="s">
        <v>883</v>
      </c>
      <c r="G664" s="201"/>
      <c r="H664" s="205">
        <v>3.266</v>
      </c>
      <c r="I664" s="206"/>
      <c r="J664" s="201"/>
      <c r="K664" s="201"/>
      <c r="L664" s="207"/>
      <c r="M664" s="208"/>
      <c r="N664" s="209"/>
      <c r="O664" s="209"/>
      <c r="P664" s="209"/>
      <c r="Q664" s="209"/>
      <c r="R664" s="209"/>
      <c r="S664" s="209"/>
      <c r="T664" s="210"/>
      <c r="AT664" s="211" t="s">
        <v>166</v>
      </c>
      <c r="AU664" s="211" t="s">
        <v>81</v>
      </c>
      <c r="AV664" s="13" t="s">
        <v>81</v>
      </c>
      <c r="AW664" s="13" t="s">
        <v>4</v>
      </c>
      <c r="AX664" s="13" t="s">
        <v>79</v>
      </c>
      <c r="AY664" s="211" t="s">
        <v>154</v>
      </c>
    </row>
    <row r="665" spans="1:65" s="2" customFormat="1" ht="24.2" customHeight="1">
      <c r="A665" s="38"/>
      <c r="B665" s="39"/>
      <c r="C665" s="182" t="s">
        <v>884</v>
      </c>
      <c r="D665" s="182" t="s">
        <v>157</v>
      </c>
      <c r="E665" s="183" t="s">
        <v>885</v>
      </c>
      <c r="F665" s="184" t="s">
        <v>886</v>
      </c>
      <c r="G665" s="185" t="s">
        <v>160</v>
      </c>
      <c r="H665" s="186">
        <v>2.84</v>
      </c>
      <c r="I665" s="187"/>
      <c r="J665" s="188">
        <f>ROUND(I665*H665,2)</f>
        <v>0</v>
      </c>
      <c r="K665" s="184" t="s">
        <v>161</v>
      </c>
      <c r="L665" s="43"/>
      <c r="M665" s="189" t="s">
        <v>19</v>
      </c>
      <c r="N665" s="190" t="s">
        <v>43</v>
      </c>
      <c r="O665" s="68"/>
      <c r="P665" s="191">
        <f>O665*H665</f>
        <v>0</v>
      </c>
      <c r="Q665" s="191">
        <v>0</v>
      </c>
      <c r="R665" s="191">
        <f>Q665*H665</f>
        <v>0</v>
      </c>
      <c r="S665" s="191">
        <v>0</v>
      </c>
      <c r="T665" s="192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193" t="s">
        <v>279</v>
      </c>
      <c r="AT665" s="193" t="s">
        <v>157</v>
      </c>
      <c r="AU665" s="193" t="s">
        <v>81</v>
      </c>
      <c r="AY665" s="21" t="s">
        <v>154</v>
      </c>
      <c r="BE665" s="194">
        <f>IF(N665="základní",J665,0)</f>
        <v>0</v>
      </c>
      <c r="BF665" s="194">
        <f>IF(N665="snížená",J665,0)</f>
        <v>0</v>
      </c>
      <c r="BG665" s="194">
        <f>IF(N665="zákl. přenesená",J665,0)</f>
        <v>0</v>
      </c>
      <c r="BH665" s="194">
        <f>IF(N665="sníž. přenesená",J665,0)</f>
        <v>0</v>
      </c>
      <c r="BI665" s="194">
        <f>IF(N665="nulová",J665,0)</f>
        <v>0</v>
      </c>
      <c r="BJ665" s="21" t="s">
        <v>79</v>
      </c>
      <c r="BK665" s="194">
        <f>ROUND(I665*H665,2)</f>
        <v>0</v>
      </c>
      <c r="BL665" s="21" t="s">
        <v>279</v>
      </c>
      <c r="BM665" s="193" t="s">
        <v>887</v>
      </c>
    </row>
    <row r="666" spans="1:65" s="2" customFormat="1" ht="11.25">
      <c r="A666" s="38"/>
      <c r="B666" s="39"/>
      <c r="C666" s="40"/>
      <c r="D666" s="195" t="s">
        <v>164</v>
      </c>
      <c r="E666" s="40"/>
      <c r="F666" s="196" t="s">
        <v>888</v>
      </c>
      <c r="G666" s="40"/>
      <c r="H666" s="40"/>
      <c r="I666" s="197"/>
      <c r="J666" s="40"/>
      <c r="K666" s="40"/>
      <c r="L666" s="43"/>
      <c r="M666" s="198"/>
      <c r="N666" s="199"/>
      <c r="O666" s="68"/>
      <c r="P666" s="68"/>
      <c r="Q666" s="68"/>
      <c r="R666" s="68"/>
      <c r="S666" s="68"/>
      <c r="T666" s="69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21" t="s">
        <v>164</v>
      </c>
      <c r="AU666" s="21" t="s">
        <v>81</v>
      </c>
    </row>
    <row r="667" spans="1:65" s="15" customFormat="1" ht="11.25">
      <c r="B667" s="233"/>
      <c r="C667" s="234"/>
      <c r="D667" s="202" t="s">
        <v>166</v>
      </c>
      <c r="E667" s="235" t="s">
        <v>19</v>
      </c>
      <c r="F667" s="236" t="s">
        <v>867</v>
      </c>
      <c r="G667" s="234"/>
      <c r="H667" s="235" t="s">
        <v>19</v>
      </c>
      <c r="I667" s="237"/>
      <c r="J667" s="234"/>
      <c r="K667" s="234"/>
      <c r="L667" s="238"/>
      <c r="M667" s="239"/>
      <c r="N667" s="240"/>
      <c r="O667" s="240"/>
      <c r="P667" s="240"/>
      <c r="Q667" s="240"/>
      <c r="R667" s="240"/>
      <c r="S667" s="240"/>
      <c r="T667" s="241"/>
      <c r="AT667" s="242" t="s">
        <v>166</v>
      </c>
      <c r="AU667" s="242" t="s">
        <v>81</v>
      </c>
      <c r="AV667" s="15" t="s">
        <v>79</v>
      </c>
      <c r="AW667" s="15" t="s">
        <v>33</v>
      </c>
      <c r="AX667" s="15" t="s">
        <v>72</v>
      </c>
      <c r="AY667" s="242" t="s">
        <v>154</v>
      </c>
    </row>
    <row r="668" spans="1:65" s="13" customFormat="1" ht="11.25">
      <c r="B668" s="200"/>
      <c r="C668" s="201"/>
      <c r="D668" s="202" t="s">
        <v>166</v>
      </c>
      <c r="E668" s="203" t="s">
        <v>19</v>
      </c>
      <c r="F668" s="204" t="s">
        <v>868</v>
      </c>
      <c r="G668" s="201"/>
      <c r="H668" s="205">
        <v>2.84</v>
      </c>
      <c r="I668" s="206"/>
      <c r="J668" s="201"/>
      <c r="K668" s="201"/>
      <c r="L668" s="207"/>
      <c r="M668" s="208"/>
      <c r="N668" s="209"/>
      <c r="O668" s="209"/>
      <c r="P668" s="209"/>
      <c r="Q668" s="209"/>
      <c r="R668" s="209"/>
      <c r="S668" s="209"/>
      <c r="T668" s="210"/>
      <c r="AT668" s="211" t="s">
        <v>166</v>
      </c>
      <c r="AU668" s="211" t="s">
        <v>81</v>
      </c>
      <c r="AV668" s="13" t="s">
        <v>81</v>
      </c>
      <c r="AW668" s="13" t="s">
        <v>33</v>
      </c>
      <c r="AX668" s="13" t="s">
        <v>72</v>
      </c>
      <c r="AY668" s="211" t="s">
        <v>154</v>
      </c>
    </row>
    <row r="669" spans="1:65" s="14" customFormat="1" ht="11.25">
      <c r="B669" s="212"/>
      <c r="C669" s="213"/>
      <c r="D669" s="202" t="s">
        <v>166</v>
      </c>
      <c r="E669" s="214" t="s">
        <v>19</v>
      </c>
      <c r="F669" s="215" t="s">
        <v>168</v>
      </c>
      <c r="G669" s="213"/>
      <c r="H669" s="216">
        <v>2.84</v>
      </c>
      <c r="I669" s="217"/>
      <c r="J669" s="213"/>
      <c r="K669" s="213"/>
      <c r="L669" s="218"/>
      <c r="M669" s="219"/>
      <c r="N669" s="220"/>
      <c r="O669" s="220"/>
      <c r="P669" s="220"/>
      <c r="Q669" s="220"/>
      <c r="R669" s="220"/>
      <c r="S669" s="220"/>
      <c r="T669" s="221"/>
      <c r="AT669" s="222" t="s">
        <v>166</v>
      </c>
      <c r="AU669" s="222" t="s">
        <v>81</v>
      </c>
      <c r="AV669" s="14" t="s">
        <v>169</v>
      </c>
      <c r="AW669" s="14" t="s">
        <v>33</v>
      </c>
      <c r="AX669" s="14" t="s">
        <v>79</v>
      </c>
      <c r="AY669" s="222" t="s">
        <v>154</v>
      </c>
    </row>
    <row r="670" spans="1:65" s="2" customFormat="1" ht="24.2" customHeight="1">
      <c r="A670" s="38"/>
      <c r="B670" s="39"/>
      <c r="C670" s="182" t="s">
        <v>889</v>
      </c>
      <c r="D670" s="182" t="s">
        <v>157</v>
      </c>
      <c r="E670" s="183" t="s">
        <v>890</v>
      </c>
      <c r="F670" s="184" t="s">
        <v>891</v>
      </c>
      <c r="G670" s="185" t="s">
        <v>160</v>
      </c>
      <c r="H670" s="186">
        <v>2.84</v>
      </c>
      <c r="I670" s="187"/>
      <c r="J670" s="188">
        <f>ROUND(I670*H670,2)</f>
        <v>0</v>
      </c>
      <c r="K670" s="184" t="s">
        <v>161</v>
      </c>
      <c r="L670" s="43"/>
      <c r="M670" s="189" t="s">
        <v>19</v>
      </c>
      <c r="N670" s="190" t="s">
        <v>43</v>
      </c>
      <c r="O670" s="68"/>
      <c r="P670" s="191">
        <f>O670*H670</f>
        <v>0</v>
      </c>
      <c r="Q670" s="191">
        <v>0</v>
      </c>
      <c r="R670" s="191">
        <f>Q670*H670</f>
        <v>0</v>
      </c>
      <c r="S670" s="191">
        <v>0</v>
      </c>
      <c r="T670" s="192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193" t="s">
        <v>279</v>
      </c>
      <c r="AT670" s="193" t="s">
        <v>157</v>
      </c>
      <c r="AU670" s="193" t="s">
        <v>81</v>
      </c>
      <c r="AY670" s="21" t="s">
        <v>154</v>
      </c>
      <c r="BE670" s="194">
        <f>IF(N670="základní",J670,0)</f>
        <v>0</v>
      </c>
      <c r="BF670" s="194">
        <f>IF(N670="snížená",J670,0)</f>
        <v>0</v>
      </c>
      <c r="BG670" s="194">
        <f>IF(N670="zákl. přenesená",J670,0)</f>
        <v>0</v>
      </c>
      <c r="BH670" s="194">
        <f>IF(N670="sníž. přenesená",J670,0)</f>
        <v>0</v>
      </c>
      <c r="BI670" s="194">
        <f>IF(N670="nulová",J670,0)</f>
        <v>0</v>
      </c>
      <c r="BJ670" s="21" t="s">
        <v>79</v>
      </c>
      <c r="BK670" s="194">
        <f>ROUND(I670*H670,2)</f>
        <v>0</v>
      </c>
      <c r="BL670" s="21" t="s">
        <v>279</v>
      </c>
      <c r="BM670" s="193" t="s">
        <v>892</v>
      </c>
    </row>
    <row r="671" spans="1:65" s="2" customFormat="1" ht="11.25">
      <c r="A671" s="38"/>
      <c r="B671" s="39"/>
      <c r="C671" s="40"/>
      <c r="D671" s="195" t="s">
        <v>164</v>
      </c>
      <c r="E671" s="40"/>
      <c r="F671" s="196" t="s">
        <v>893</v>
      </c>
      <c r="G671" s="40"/>
      <c r="H671" s="40"/>
      <c r="I671" s="197"/>
      <c r="J671" s="40"/>
      <c r="K671" s="40"/>
      <c r="L671" s="43"/>
      <c r="M671" s="198"/>
      <c r="N671" s="199"/>
      <c r="O671" s="68"/>
      <c r="P671" s="68"/>
      <c r="Q671" s="68"/>
      <c r="R671" s="68"/>
      <c r="S671" s="68"/>
      <c r="T671" s="69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21" t="s">
        <v>164</v>
      </c>
      <c r="AU671" s="21" t="s">
        <v>81</v>
      </c>
    </row>
    <row r="672" spans="1:65" s="15" customFormat="1" ht="11.25">
      <c r="B672" s="233"/>
      <c r="C672" s="234"/>
      <c r="D672" s="202" t="s">
        <v>166</v>
      </c>
      <c r="E672" s="235" t="s">
        <v>19</v>
      </c>
      <c r="F672" s="236" t="s">
        <v>867</v>
      </c>
      <c r="G672" s="234"/>
      <c r="H672" s="235" t="s">
        <v>19</v>
      </c>
      <c r="I672" s="237"/>
      <c r="J672" s="234"/>
      <c r="K672" s="234"/>
      <c r="L672" s="238"/>
      <c r="M672" s="239"/>
      <c r="N672" s="240"/>
      <c r="O672" s="240"/>
      <c r="P672" s="240"/>
      <c r="Q672" s="240"/>
      <c r="R672" s="240"/>
      <c r="S672" s="240"/>
      <c r="T672" s="241"/>
      <c r="AT672" s="242" t="s">
        <v>166</v>
      </c>
      <c r="AU672" s="242" t="s">
        <v>81</v>
      </c>
      <c r="AV672" s="15" t="s">
        <v>79</v>
      </c>
      <c r="AW672" s="15" t="s">
        <v>33</v>
      </c>
      <c r="AX672" s="15" t="s">
        <v>72</v>
      </c>
      <c r="AY672" s="242" t="s">
        <v>154</v>
      </c>
    </row>
    <row r="673" spans="1:65" s="13" customFormat="1" ht="11.25">
      <c r="B673" s="200"/>
      <c r="C673" s="201"/>
      <c r="D673" s="202" t="s">
        <v>166</v>
      </c>
      <c r="E673" s="203" t="s">
        <v>19</v>
      </c>
      <c r="F673" s="204" t="s">
        <v>868</v>
      </c>
      <c r="G673" s="201"/>
      <c r="H673" s="205">
        <v>2.84</v>
      </c>
      <c r="I673" s="206"/>
      <c r="J673" s="201"/>
      <c r="K673" s="201"/>
      <c r="L673" s="207"/>
      <c r="M673" s="208"/>
      <c r="N673" s="209"/>
      <c r="O673" s="209"/>
      <c r="P673" s="209"/>
      <c r="Q673" s="209"/>
      <c r="R673" s="209"/>
      <c r="S673" s="209"/>
      <c r="T673" s="210"/>
      <c r="AT673" s="211" t="s">
        <v>166</v>
      </c>
      <c r="AU673" s="211" t="s">
        <v>81</v>
      </c>
      <c r="AV673" s="13" t="s">
        <v>81</v>
      </c>
      <c r="AW673" s="13" t="s">
        <v>33</v>
      </c>
      <c r="AX673" s="13" t="s">
        <v>72</v>
      </c>
      <c r="AY673" s="211" t="s">
        <v>154</v>
      </c>
    </row>
    <row r="674" spans="1:65" s="14" customFormat="1" ht="11.25">
      <c r="B674" s="212"/>
      <c r="C674" s="213"/>
      <c r="D674" s="202" t="s">
        <v>166</v>
      </c>
      <c r="E674" s="214" t="s">
        <v>19</v>
      </c>
      <c r="F674" s="215" t="s">
        <v>168</v>
      </c>
      <c r="G674" s="213"/>
      <c r="H674" s="216">
        <v>2.84</v>
      </c>
      <c r="I674" s="217"/>
      <c r="J674" s="213"/>
      <c r="K674" s="213"/>
      <c r="L674" s="218"/>
      <c r="M674" s="219"/>
      <c r="N674" s="220"/>
      <c r="O674" s="220"/>
      <c r="P674" s="220"/>
      <c r="Q674" s="220"/>
      <c r="R674" s="220"/>
      <c r="S674" s="220"/>
      <c r="T674" s="221"/>
      <c r="AT674" s="222" t="s">
        <v>166</v>
      </c>
      <c r="AU674" s="222" t="s">
        <v>81</v>
      </c>
      <c r="AV674" s="14" t="s">
        <v>169</v>
      </c>
      <c r="AW674" s="14" t="s">
        <v>33</v>
      </c>
      <c r="AX674" s="14" t="s">
        <v>79</v>
      </c>
      <c r="AY674" s="222" t="s">
        <v>154</v>
      </c>
    </row>
    <row r="675" spans="1:65" s="2" customFormat="1" ht="24.2" customHeight="1">
      <c r="A675" s="38"/>
      <c r="B675" s="39"/>
      <c r="C675" s="182" t="s">
        <v>894</v>
      </c>
      <c r="D675" s="182" t="s">
        <v>157</v>
      </c>
      <c r="E675" s="183" t="s">
        <v>895</v>
      </c>
      <c r="F675" s="184" t="s">
        <v>896</v>
      </c>
      <c r="G675" s="185" t="s">
        <v>512</v>
      </c>
      <c r="H675" s="186">
        <v>0.02</v>
      </c>
      <c r="I675" s="187"/>
      <c r="J675" s="188">
        <f>ROUND(I675*H675,2)</f>
        <v>0</v>
      </c>
      <c r="K675" s="184" t="s">
        <v>161</v>
      </c>
      <c r="L675" s="43"/>
      <c r="M675" s="189" t="s">
        <v>19</v>
      </c>
      <c r="N675" s="190" t="s">
        <v>43</v>
      </c>
      <c r="O675" s="68"/>
      <c r="P675" s="191">
        <f>O675*H675</f>
        <v>0</v>
      </c>
      <c r="Q675" s="191">
        <v>0</v>
      </c>
      <c r="R675" s="191">
        <f>Q675*H675</f>
        <v>0</v>
      </c>
      <c r="S675" s="191">
        <v>0</v>
      </c>
      <c r="T675" s="192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193" t="s">
        <v>279</v>
      </c>
      <c r="AT675" s="193" t="s">
        <v>157</v>
      </c>
      <c r="AU675" s="193" t="s">
        <v>81</v>
      </c>
      <c r="AY675" s="21" t="s">
        <v>154</v>
      </c>
      <c r="BE675" s="194">
        <f>IF(N675="základní",J675,0)</f>
        <v>0</v>
      </c>
      <c r="BF675" s="194">
        <f>IF(N675="snížená",J675,0)</f>
        <v>0</v>
      </c>
      <c r="BG675" s="194">
        <f>IF(N675="zákl. přenesená",J675,0)</f>
        <v>0</v>
      </c>
      <c r="BH675" s="194">
        <f>IF(N675="sníž. přenesená",J675,0)</f>
        <v>0</v>
      </c>
      <c r="BI675" s="194">
        <f>IF(N675="nulová",J675,0)</f>
        <v>0</v>
      </c>
      <c r="BJ675" s="21" t="s">
        <v>79</v>
      </c>
      <c r="BK675" s="194">
        <f>ROUND(I675*H675,2)</f>
        <v>0</v>
      </c>
      <c r="BL675" s="21" t="s">
        <v>279</v>
      </c>
      <c r="BM675" s="193" t="s">
        <v>897</v>
      </c>
    </row>
    <row r="676" spans="1:65" s="2" customFormat="1" ht="11.25">
      <c r="A676" s="38"/>
      <c r="B676" s="39"/>
      <c r="C676" s="40"/>
      <c r="D676" s="195" t="s">
        <v>164</v>
      </c>
      <c r="E676" s="40"/>
      <c r="F676" s="196" t="s">
        <v>898</v>
      </c>
      <c r="G676" s="40"/>
      <c r="H676" s="40"/>
      <c r="I676" s="197"/>
      <c r="J676" s="40"/>
      <c r="K676" s="40"/>
      <c r="L676" s="43"/>
      <c r="M676" s="198"/>
      <c r="N676" s="199"/>
      <c r="O676" s="68"/>
      <c r="P676" s="68"/>
      <c r="Q676" s="68"/>
      <c r="R676" s="68"/>
      <c r="S676" s="68"/>
      <c r="T676" s="69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21" t="s">
        <v>164</v>
      </c>
      <c r="AU676" s="21" t="s">
        <v>81</v>
      </c>
    </row>
    <row r="677" spans="1:65" s="12" customFormat="1" ht="22.9" customHeight="1">
      <c r="B677" s="166"/>
      <c r="C677" s="167"/>
      <c r="D677" s="168" t="s">
        <v>71</v>
      </c>
      <c r="E677" s="180" t="s">
        <v>899</v>
      </c>
      <c r="F677" s="180" t="s">
        <v>900</v>
      </c>
      <c r="G677" s="167"/>
      <c r="H677" s="167"/>
      <c r="I677" s="170"/>
      <c r="J677" s="181">
        <f>BK677</f>
        <v>0</v>
      </c>
      <c r="K677" s="167"/>
      <c r="L677" s="172"/>
      <c r="M677" s="173"/>
      <c r="N677" s="174"/>
      <c r="O677" s="174"/>
      <c r="P677" s="175">
        <f>SUM(P678:P693)</f>
        <v>0</v>
      </c>
      <c r="Q677" s="174"/>
      <c r="R677" s="175">
        <f>SUM(R678:R693)</f>
        <v>2.9858517000000004</v>
      </c>
      <c r="S677" s="174"/>
      <c r="T677" s="176">
        <f>SUM(T678:T693)</f>
        <v>0</v>
      </c>
      <c r="AR677" s="177" t="s">
        <v>81</v>
      </c>
      <c r="AT677" s="178" t="s">
        <v>71</v>
      </c>
      <c r="AU677" s="178" t="s">
        <v>79</v>
      </c>
      <c r="AY677" s="177" t="s">
        <v>154</v>
      </c>
      <c r="BK677" s="179">
        <f>SUM(BK678:BK693)</f>
        <v>0</v>
      </c>
    </row>
    <row r="678" spans="1:65" s="2" customFormat="1" ht="24.2" customHeight="1">
      <c r="A678" s="38"/>
      <c r="B678" s="39"/>
      <c r="C678" s="182" t="s">
        <v>901</v>
      </c>
      <c r="D678" s="182" t="s">
        <v>157</v>
      </c>
      <c r="E678" s="183" t="s">
        <v>902</v>
      </c>
      <c r="F678" s="184" t="s">
        <v>903</v>
      </c>
      <c r="G678" s="185" t="s">
        <v>160</v>
      </c>
      <c r="H678" s="186">
        <v>518.16</v>
      </c>
      <c r="I678" s="187"/>
      <c r="J678" s="188">
        <f>ROUND(I678*H678,2)</f>
        <v>0</v>
      </c>
      <c r="K678" s="184" t="s">
        <v>161</v>
      </c>
      <c r="L678" s="43"/>
      <c r="M678" s="189" t="s">
        <v>19</v>
      </c>
      <c r="N678" s="190" t="s">
        <v>43</v>
      </c>
      <c r="O678" s="68"/>
      <c r="P678" s="191">
        <f>O678*H678</f>
        <v>0</v>
      </c>
      <c r="Q678" s="191">
        <v>0</v>
      </c>
      <c r="R678" s="191">
        <f>Q678*H678</f>
        <v>0</v>
      </c>
      <c r="S678" s="191">
        <v>0</v>
      </c>
      <c r="T678" s="192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193" t="s">
        <v>279</v>
      </c>
      <c r="AT678" s="193" t="s">
        <v>157</v>
      </c>
      <c r="AU678" s="193" t="s">
        <v>81</v>
      </c>
      <c r="AY678" s="21" t="s">
        <v>154</v>
      </c>
      <c r="BE678" s="194">
        <f>IF(N678="základní",J678,0)</f>
        <v>0</v>
      </c>
      <c r="BF678" s="194">
        <f>IF(N678="snížená",J678,0)</f>
        <v>0</v>
      </c>
      <c r="BG678" s="194">
        <f>IF(N678="zákl. přenesená",J678,0)</f>
        <v>0</v>
      </c>
      <c r="BH678" s="194">
        <f>IF(N678="sníž. přenesená",J678,0)</f>
        <v>0</v>
      </c>
      <c r="BI678" s="194">
        <f>IF(N678="nulová",J678,0)</f>
        <v>0</v>
      </c>
      <c r="BJ678" s="21" t="s">
        <v>79</v>
      </c>
      <c r="BK678" s="194">
        <f>ROUND(I678*H678,2)</f>
        <v>0</v>
      </c>
      <c r="BL678" s="21" t="s">
        <v>279</v>
      </c>
      <c r="BM678" s="193" t="s">
        <v>904</v>
      </c>
    </row>
    <row r="679" spans="1:65" s="2" customFormat="1" ht="11.25">
      <c r="A679" s="38"/>
      <c r="B679" s="39"/>
      <c r="C679" s="40"/>
      <c r="D679" s="195" t="s">
        <v>164</v>
      </c>
      <c r="E679" s="40"/>
      <c r="F679" s="196" t="s">
        <v>905</v>
      </c>
      <c r="G679" s="40"/>
      <c r="H679" s="40"/>
      <c r="I679" s="197"/>
      <c r="J679" s="40"/>
      <c r="K679" s="40"/>
      <c r="L679" s="43"/>
      <c r="M679" s="198"/>
      <c r="N679" s="199"/>
      <c r="O679" s="68"/>
      <c r="P679" s="68"/>
      <c r="Q679" s="68"/>
      <c r="R679" s="68"/>
      <c r="S679" s="68"/>
      <c r="T679" s="69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21" t="s">
        <v>164</v>
      </c>
      <c r="AU679" s="21" t="s">
        <v>81</v>
      </c>
    </row>
    <row r="680" spans="1:65" s="15" customFormat="1" ht="11.25">
      <c r="B680" s="233"/>
      <c r="C680" s="234"/>
      <c r="D680" s="202" t="s">
        <v>166</v>
      </c>
      <c r="E680" s="235" t="s">
        <v>19</v>
      </c>
      <c r="F680" s="236" t="s">
        <v>906</v>
      </c>
      <c r="G680" s="234"/>
      <c r="H680" s="235" t="s">
        <v>19</v>
      </c>
      <c r="I680" s="237"/>
      <c r="J680" s="234"/>
      <c r="K680" s="234"/>
      <c r="L680" s="238"/>
      <c r="M680" s="239"/>
      <c r="N680" s="240"/>
      <c r="O680" s="240"/>
      <c r="P680" s="240"/>
      <c r="Q680" s="240"/>
      <c r="R680" s="240"/>
      <c r="S680" s="240"/>
      <c r="T680" s="241"/>
      <c r="AT680" s="242" t="s">
        <v>166</v>
      </c>
      <c r="AU680" s="242" t="s">
        <v>81</v>
      </c>
      <c r="AV680" s="15" t="s">
        <v>79</v>
      </c>
      <c r="AW680" s="15" t="s">
        <v>33</v>
      </c>
      <c r="AX680" s="15" t="s">
        <v>72</v>
      </c>
      <c r="AY680" s="242" t="s">
        <v>154</v>
      </c>
    </row>
    <row r="681" spans="1:65" s="13" customFormat="1" ht="11.25">
      <c r="B681" s="200"/>
      <c r="C681" s="201"/>
      <c r="D681" s="202" t="s">
        <v>166</v>
      </c>
      <c r="E681" s="203" t="s">
        <v>19</v>
      </c>
      <c r="F681" s="204" t="s">
        <v>907</v>
      </c>
      <c r="G681" s="201"/>
      <c r="H681" s="205">
        <v>518.16</v>
      </c>
      <c r="I681" s="206"/>
      <c r="J681" s="201"/>
      <c r="K681" s="201"/>
      <c r="L681" s="207"/>
      <c r="M681" s="208"/>
      <c r="N681" s="209"/>
      <c r="O681" s="209"/>
      <c r="P681" s="209"/>
      <c r="Q681" s="209"/>
      <c r="R681" s="209"/>
      <c r="S681" s="209"/>
      <c r="T681" s="210"/>
      <c r="AT681" s="211" t="s">
        <v>166</v>
      </c>
      <c r="AU681" s="211" t="s">
        <v>81</v>
      </c>
      <c r="AV681" s="13" t="s">
        <v>81</v>
      </c>
      <c r="AW681" s="13" t="s">
        <v>33</v>
      </c>
      <c r="AX681" s="13" t="s">
        <v>72</v>
      </c>
      <c r="AY681" s="211" t="s">
        <v>154</v>
      </c>
    </row>
    <row r="682" spans="1:65" s="14" customFormat="1" ht="11.25">
      <c r="B682" s="212"/>
      <c r="C682" s="213"/>
      <c r="D682" s="202" t="s">
        <v>166</v>
      </c>
      <c r="E682" s="214" t="s">
        <v>19</v>
      </c>
      <c r="F682" s="215" t="s">
        <v>168</v>
      </c>
      <c r="G682" s="213"/>
      <c r="H682" s="216">
        <v>518.16</v>
      </c>
      <c r="I682" s="217"/>
      <c r="J682" s="213"/>
      <c r="K682" s="213"/>
      <c r="L682" s="218"/>
      <c r="M682" s="219"/>
      <c r="N682" s="220"/>
      <c r="O682" s="220"/>
      <c r="P682" s="220"/>
      <c r="Q682" s="220"/>
      <c r="R682" s="220"/>
      <c r="S682" s="220"/>
      <c r="T682" s="221"/>
      <c r="AT682" s="222" t="s">
        <v>166</v>
      </c>
      <c r="AU682" s="222" t="s">
        <v>81</v>
      </c>
      <c r="AV682" s="14" t="s">
        <v>169</v>
      </c>
      <c r="AW682" s="14" t="s">
        <v>33</v>
      </c>
      <c r="AX682" s="14" t="s">
        <v>79</v>
      </c>
      <c r="AY682" s="222" t="s">
        <v>154</v>
      </c>
    </row>
    <row r="683" spans="1:65" s="2" customFormat="1" ht="16.5" customHeight="1">
      <c r="A683" s="38"/>
      <c r="B683" s="39"/>
      <c r="C683" s="223" t="s">
        <v>908</v>
      </c>
      <c r="D683" s="223" t="s">
        <v>192</v>
      </c>
      <c r="E683" s="224" t="s">
        <v>909</v>
      </c>
      <c r="F683" s="225" t="s">
        <v>910</v>
      </c>
      <c r="G683" s="226" t="s">
        <v>160</v>
      </c>
      <c r="H683" s="227">
        <v>544.06799999999998</v>
      </c>
      <c r="I683" s="228"/>
      <c r="J683" s="229">
        <f>ROUND(I683*H683,2)</f>
        <v>0</v>
      </c>
      <c r="K683" s="225" t="s">
        <v>161</v>
      </c>
      <c r="L683" s="230"/>
      <c r="M683" s="231" t="s">
        <v>19</v>
      </c>
      <c r="N683" s="232" t="s">
        <v>43</v>
      </c>
      <c r="O683" s="68"/>
      <c r="P683" s="191">
        <f>O683*H683</f>
        <v>0</v>
      </c>
      <c r="Q683" s="191">
        <v>5.4000000000000003E-3</v>
      </c>
      <c r="R683" s="191">
        <f>Q683*H683</f>
        <v>2.9379672000000001</v>
      </c>
      <c r="S683" s="191">
        <v>0</v>
      </c>
      <c r="T683" s="192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193" t="s">
        <v>380</v>
      </c>
      <c r="AT683" s="193" t="s">
        <v>192</v>
      </c>
      <c r="AU683" s="193" t="s">
        <v>81</v>
      </c>
      <c r="AY683" s="21" t="s">
        <v>154</v>
      </c>
      <c r="BE683" s="194">
        <f>IF(N683="základní",J683,0)</f>
        <v>0</v>
      </c>
      <c r="BF683" s="194">
        <f>IF(N683="snížená",J683,0)</f>
        <v>0</v>
      </c>
      <c r="BG683" s="194">
        <f>IF(N683="zákl. přenesená",J683,0)</f>
        <v>0</v>
      </c>
      <c r="BH683" s="194">
        <f>IF(N683="sníž. přenesená",J683,0)</f>
        <v>0</v>
      </c>
      <c r="BI683" s="194">
        <f>IF(N683="nulová",J683,0)</f>
        <v>0</v>
      </c>
      <c r="BJ683" s="21" t="s">
        <v>79</v>
      </c>
      <c r="BK683" s="194">
        <f>ROUND(I683*H683,2)</f>
        <v>0</v>
      </c>
      <c r="BL683" s="21" t="s">
        <v>279</v>
      </c>
      <c r="BM683" s="193" t="s">
        <v>911</v>
      </c>
    </row>
    <row r="684" spans="1:65" s="13" customFormat="1" ht="11.25">
      <c r="B684" s="200"/>
      <c r="C684" s="201"/>
      <c r="D684" s="202" t="s">
        <v>166</v>
      </c>
      <c r="E684" s="201"/>
      <c r="F684" s="204" t="s">
        <v>912</v>
      </c>
      <c r="G684" s="201"/>
      <c r="H684" s="205">
        <v>544.06799999999998</v>
      </c>
      <c r="I684" s="206"/>
      <c r="J684" s="201"/>
      <c r="K684" s="201"/>
      <c r="L684" s="207"/>
      <c r="M684" s="208"/>
      <c r="N684" s="209"/>
      <c r="O684" s="209"/>
      <c r="P684" s="209"/>
      <c r="Q684" s="209"/>
      <c r="R684" s="209"/>
      <c r="S684" s="209"/>
      <c r="T684" s="210"/>
      <c r="AT684" s="211" t="s">
        <v>166</v>
      </c>
      <c r="AU684" s="211" t="s">
        <v>81</v>
      </c>
      <c r="AV684" s="13" t="s">
        <v>81</v>
      </c>
      <c r="AW684" s="13" t="s">
        <v>4</v>
      </c>
      <c r="AX684" s="13" t="s">
        <v>79</v>
      </c>
      <c r="AY684" s="211" t="s">
        <v>154</v>
      </c>
    </row>
    <row r="685" spans="1:65" s="2" customFormat="1" ht="24.2" customHeight="1">
      <c r="A685" s="38"/>
      <c r="B685" s="39"/>
      <c r="C685" s="182" t="s">
        <v>913</v>
      </c>
      <c r="D685" s="182" t="s">
        <v>157</v>
      </c>
      <c r="E685" s="183" t="s">
        <v>914</v>
      </c>
      <c r="F685" s="184" t="s">
        <v>915</v>
      </c>
      <c r="G685" s="185" t="s">
        <v>160</v>
      </c>
      <c r="H685" s="186">
        <v>259.08</v>
      </c>
      <c r="I685" s="187"/>
      <c r="J685" s="188">
        <f>ROUND(I685*H685,2)</f>
        <v>0</v>
      </c>
      <c r="K685" s="184" t="s">
        <v>161</v>
      </c>
      <c r="L685" s="43"/>
      <c r="M685" s="189" t="s">
        <v>19</v>
      </c>
      <c r="N685" s="190" t="s">
        <v>43</v>
      </c>
      <c r="O685" s="68"/>
      <c r="P685" s="191">
        <f>O685*H685</f>
        <v>0</v>
      </c>
      <c r="Q685" s="191">
        <v>1.0000000000000001E-5</v>
      </c>
      <c r="R685" s="191">
        <f>Q685*H685</f>
        <v>2.5907999999999999E-3</v>
      </c>
      <c r="S685" s="191">
        <v>0</v>
      </c>
      <c r="T685" s="192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193" t="s">
        <v>279</v>
      </c>
      <c r="AT685" s="193" t="s">
        <v>157</v>
      </c>
      <c r="AU685" s="193" t="s">
        <v>81</v>
      </c>
      <c r="AY685" s="21" t="s">
        <v>154</v>
      </c>
      <c r="BE685" s="194">
        <f>IF(N685="základní",J685,0)</f>
        <v>0</v>
      </c>
      <c r="BF685" s="194">
        <f>IF(N685="snížená",J685,0)</f>
        <v>0</v>
      </c>
      <c r="BG685" s="194">
        <f>IF(N685="zákl. přenesená",J685,0)</f>
        <v>0</v>
      </c>
      <c r="BH685" s="194">
        <f>IF(N685="sníž. přenesená",J685,0)</f>
        <v>0</v>
      </c>
      <c r="BI685" s="194">
        <f>IF(N685="nulová",J685,0)</f>
        <v>0</v>
      </c>
      <c r="BJ685" s="21" t="s">
        <v>79</v>
      </c>
      <c r="BK685" s="194">
        <f>ROUND(I685*H685,2)</f>
        <v>0</v>
      </c>
      <c r="BL685" s="21" t="s">
        <v>279</v>
      </c>
      <c r="BM685" s="193" t="s">
        <v>916</v>
      </c>
    </row>
    <row r="686" spans="1:65" s="2" customFormat="1" ht="11.25">
      <c r="A686" s="38"/>
      <c r="B686" s="39"/>
      <c r="C686" s="40"/>
      <c r="D686" s="195" t="s">
        <v>164</v>
      </c>
      <c r="E686" s="40"/>
      <c r="F686" s="196" t="s">
        <v>917</v>
      </c>
      <c r="G686" s="40"/>
      <c r="H686" s="40"/>
      <c r="I686" s="197"/>
      <c r="J686" s="40"/>
      <c r="K686" s="40"/>
      <c r="L686" s="43"/>
      <c r="M686" s="198"/>
      <c r="N686" s="199"/>
      <c r="O686" s="68"/>
      <c r="P686" s="68"/>
      <c r="Q686" s="68"/>
      <c r="R686" s="68"/>
      <c r="S686" s="68"/>
      <c r="T686" s="69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21" t="s">
        <v>164</v>
      </c>
      <c r="AU686" s="21" t="s">
        <v>81</v>
      </c>
    </row>
    <row r="687" spans="1:65" s="15" customFormat="1" ht="11.25">
      <c r="B687" s="233"/>
      <c r="C687" s="234"/>
      <c r="D687" s="202" t="s">
        <v>166</v>
      </c>
      <c r="E687" s="235" t="s">
        <v>19</v>
      </c>
      <c r="F687" s="236" t="s">
        <v>918</v>
      </c>
      <c r="G687" s="234"/>
      <c r="H687" s="235" t="s">
        <v>19</v>
      </c>
      <c r="I687" s="237"/>
      <c r="J687" s="234"/>
      <c r="K687" s="234"/>
      <c r="L687" s="238"/>
      <c r="M687" s="239"/>
      <c r="N687" s="240"/>
      <c r="O687" s="240"/>
      <c r="P687" s="240"/>
      <c r="Q687" s="240"/>
      <c r="R687" s="240"/>
      <c r="S687" s="240"/>
      <c r="T687" s="241"/>
      <c r="AT687" s="242" t="s">
        <v>166</v>
      </c>
      <c r="AU687" s="242" t="s">
        <v>81</v>
      </c>
      <c r="AV687" s="15" t="s">
        <v>79</v>
      </c>
      <c r="AW687" s="15" t="s">
        <v>33</v>
      </c>
      <c r="AX687" s="15" t="s">
        <v>72</v>
      </c>
      <c r="AY687" s="242" t="s">
        <v>154</v>
      </c>
    </row>
    <row r="688" spans="1:65" s="13" customFormat="1" ht="11.25">
      <c r="B688" s="200"/>
      <c r="C688" s="201"/>
      <c r="D688" s="202" t="s">
        <v>166</v>
      </c>
      <c r="E688" s="203" t="s">
        <v>19</v>
      </c>
      <c r="F688" s="204" t="s">
        <v>919</v>
      </c>
      <c r="G688" s="201"/>
      <c r="H688" s="205">
        <v>259.08</v>
      </c>
      <c r="I688" s="206"/>
      <c r="J688" s="201"/>
      <c r="K688" s="201"/>
      <c r="L688" s="207"/>
      <c r="M688" s="208"/>
      <c r="N688" s="209"/>
      <c r="O688" s="209"/>
      <c r="P688" s="209"/>
      <c r="Q688" s="209"/>
      <c r="R688" s="209"/>
      <c r="S688" s="209"/>
      <c r="T688" s="210"/>
      <c r="AT688" s="211" t="s">
        <v>166</v>
      </c>
      <c r="AU688" s="211" t="s">
        <v>81</v>
      </c>
      <c r="AV688" s="13" t="s">
        <v>81</v>
      </c>
      <c r="AW688" s="13" t="s">
        <v>33</v>
      </c>
      <c r="AX688" s="13" t="s">
        <v>72</v>
      </c>
      <c r="AY688" s="211" t="s">
        <v>154</v>
      </c>
    </row>
    <row r="689" spans="1:65" s="14" customFormat="1" ht="11.25">
      <c r="B689" s="212"/>
      <c r="C689" s="213"/>
      <c r="D689" s="202" t="s">
        <v>166</v>
      </c>
      <c r="E689" s="214" t="s">
        <v>19</v>
      </c>
      <c r="F689" s="215" t="s">
        <v>168</v>
      </c>
      <c r="G689" s="213"/>
      <c r="H689" s="216">
        <v>259.08</v>
      </c>
      <c r="I689" s="217"/>
      <c r="J689" s="213"/>
      <c r="K689" s="213"/>
      <c r="L689" s="218"/>
      <c r="M689" s="219"/>
      <c r="N689" s="220"/>
      <c r="O689" s="220"/>
      <c r="P689" s="220"/>
      <c r="Q689" s="220"/>
      <c r="R689" s="220"/>
      <c r="S689" s="220"/>
      <c r="T689" s="221"/>
      <c r="AT689" s="222" t="s">
        <v>166</v>
      </c>
      <c r="AU689" s="222" t="s">
        <v>81</v>
      </c>
      <c r="AV689" s="14" t="s">
        <v>169</v>
      </c>
      <c r="AW689" s="14" t="s">
        <v>33</v>
      </c>
      <c r="AX689" s="14" t="s">
        <v>79</v>
      </c>
      <c r="AY689" s="222" t="s">
        <v>154</v>
      </c>
    </row>
    <row r="690" spans="1:65" s="2" customFormat="1" ht="24.2" customHeight="1">
      <c r="A690" s="38"/>
      <c r="B690" s="39"/>
      <c r="C690" s="223" t="s">
        <v>920</v>
      </c>
      <c r="D690" s="223" t="s">
        <v>192</v>
      </c>
      <c r="E690" s="224" t="s">
        <v>921</v>
      </c>
      <c r="F690" s="225" t="s">
        <v>922</v>
      </c>
      <c r="G690" s="226" t="s">
        <v>160</v>
      </c>
      <c r="H690" s="227">
        <v>301.95800000000003</v>
      </c>
      <c r="I690" s="228"/>
      <c r="J690" s="229">
        <f>ROUND(I690*H690,2)</f>
        <v>0</v>
      </c>
      <c r="K690" s="225" t="s">
        <v>161</v>
      </c>
      <c r="L690" s="230"/>
      <c r="M690" s="231" t="s">
        <v>19</v>
      </c>
      <c r="N690" s="232" t="s">
        <v>43</v>
      </c>
      <c r="O690" s="68"/>
      <c r="P690" s="191">
        <f>O690*H690</f>
        <v>0</v>
      </c>
      <c r="Q690" s="191">
        <v>1.4999999999999999E-4</v>
      </c>
      <c r="R690" s="191">
        <f>Q690*H690</f>
        <v>4.5293699999999999E-2</v>
      </c>
      <c r="S690" s="191">
        <v>0</v>
      </c>
      <c r="T690" s="192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193" t="s">
        <v>380</v>
      </c>
      <c r="AT690" s="193" t="s">
        <v>192</v>
      </c>
      <c r="AU690" s="193" t="s">
        <v>81</v>
      </c>
      <c r="AY690" s="21" t="s">
        <v>154</v>
      </c>
      <c r="BE690" s="194">
        <f>IF(N690="základní",J690,0)</f>
        <v>0</v>
      </c>
      <c r="BF690" s="194">
        <f>IF(N690="snížená",J690,0)</f>
        <v>0</v>
      </c>
      <c r="BG690" s="194">
        <f>IF(N690="zákl. přenesená",J690,0)</f>
        <v>0</v>
      </c>
      <c r="BH690" s="194">
        <f>IF(N690="sníž. přenesená",J690,0)</f>
        <v>0</v>
      </c>
      <c r="BI690" s="194">
        <f>IF(N690="nulová",J690,0)</f>
        <v>0</v>
      </c>
      <c r="BJ690" s="21" t="s">
        <v>79</v>
      </c>
      <c r="BK690" s="194">
        <f>ROUND(I690*H690,2)</f>
        <v>0</v>
      </c>
      <c r="BL690" s="21" t="s">
        <v>279</v>
      </c>
      <c r="BM690" s="193" t="s">
        <v>923</v>
      </c>
    </row>
    <row r="691" spans="1:65" s="13" customFormat="1" ht="11.25">
      <c r="B691" s="200"/>
      <c r="C691" s="201"/>
      <c r="D691" s="202" t="s">
        <v>166</v>
      </c>
      <c r="E691" s="201"/>
      <c r="F691" s="204" t="s">
        <v>924</v>
      </c>
      <c r="G691" s="201"/>
      <c r="H691" s="205">
        <v>301.95800000000003</v>
      </c>
      <c r="I691" s="206"/>
      <c r="J691" s="201"/>
      <c r="K691" s="201"/>
      <c r="L691" s="207"/>
      <c r="M691" s="208"/>
      <c r="N691" s="209"/>
      <c r="O691" s="209"/>
      <c r="P691" s="209"/>
      <c r="Q691" s="209"/>
      <c r="R691" s="209"/>
      <c r="S691" s="209"/>
      <c r="T691" s="210"/>
      <c r="AT691" s="211" t="s">
        <v>166</v>
      </c>
      <c r="AU691" s="211" t="s">
        <v>81</v>
      </c>
      <c r="AV691" s="13" t="s">
        <v>81</v>
      </c>
      <c r="AW691" s="13" t="s">
        <v>4</v>
      </c>
      <c r="AX691" s="13" t="s">
        <v>79</v>
      </c>
      <c r="AY691" s="211" t="s">
        <v>154</v>
      </c>
    </row>
    <row r="692" spans="1:65" s="2" customFormat="1" ht="24.2" customHeight="1">
      <c r="A692" s="38"/>
      <c r="B692" s="39"/>
      <c r="C692" s="182" t="s">
        <v>925</v>
      </c>
      <c r="D692" s="182" t="s">
        <v>157</v>
      </c>
      <c r="E692" s="183" t="s">
        <v>926</v>
      </c>
      <c r="F692" s="184" t="s">
        <v>927</v>
      </c>
      <c r="G692" s="185" t="s">
        <v>512</v>
      </c>
      <c r="H692" s="186">
        <v>2.9860000000000002</v>
      </c>
      <c r="I692" s="187"/>
      <c r="J692" s="188">
        <f>ROUND(I692*H692,2)</f>
        <v>0</v>
      </c>
      <c r="K692" s="184" t="s">
        <v>161</v>
      </c>
      <c r="L692" s="43"/>
      <c r="M692" s="189" t="s">
        <v>19</v>
      </c>
      <c r="N692" s="190" t="s">
        <v>43</v>
      </c>
      <c r="O692" s="68"/>
      <c r="P692" s="191">
        <f>O692*H692</f>
        <v>0</v>
      </c>
      <c r="Q692" s="191">
        <v>0</v>
      </c>
      <c r="R692" s="191">
        <f>Q692*H692</f>
        <v>0</v>
      </c>
      <c r="S692" s="191">
        <v>0</v>
      </c>
      <c r="T692" s="192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193" t="s">
        <v>279</v>
      </c>
      <c r="AT692" s="193" t="s">
        <v>157</v>
      </c>
      <c r="AU692" s="193" t="s">
        <v>81</v>
      </c>
      <c r="AY692" s="21" t="s">
        <v>154</v>
      </c>
      <c r="BE692" s="194">
        <f>IF(N692="základní",J692,0)</f>
        <v>0</v>
      </c>
      <c r="BF692" s="194">
        <f>IF(N692="snížená",J692,0)</f>
        <v>0</v>
      </c>
      <c r="BG692" s="194">
        <f>IF(N692="zákl. přenesená",J692,0)</f>
        <v>0</v>
      </c>
      <c r="BH692" s="194">
        <f>IF(N692="sníž. přenesená",J692,0)</f>
        <v>0</v>
      </c>
      <c r="BI692" s="194">
        <f>IF(N692="nulová",J692,0)</f>
        <v>0</v>
      </c>
      <c r="BJ692" s="21" t="s">
        <v>79</v>
      </c>
      <c r="BK692" s="194">
        <f>ROUND(I692*H692,2)</f>
        <v>0</v>
      </c>
      <c r="BL692" s="21" t="s">
        <v>279</v>
      </c>
      <c r="BM692" s="193" t="s">
        <v>928</v>
      </c>
    </row>
    <row r="693" spans="1:65" s="2" customFormat="1" ht="11.25">
      <c r="A693" s="38"/>
      <c r="B693" s="39"/>
      <c r="C693" s="40"/>
      <c r="D693" s="195" t="s">
        <v>164</v>
      </c>
      <c r="E693" s="40"/>
      <c r="F693" s="196" t="s">
        <v>929</v>
      </c>
      <c r="G693" s="40"/>
      <c r="H693" s="40"/>
      <c r="I693" s="197"/>
      <c r="J693" s="40"/>
      <c r="K693" s="40"/>
      <c r="L693" s="43"/>
      <c r="M693" s="198"/>
      <c r="N693" s="199"/>
      <c r="O693" s="68"/>
      <c r="P693" s="68"/>
      <c r="Q693" s="68"/>
      <c r="R693" s="68"/>
      <c r="S693" s="68"/>
      <c r="T693" s="69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21" t="s">
        <v>164</v>
      </c>
      <c r="AU693" s="21" t="s">
        <v>81</v>
      </c>
    </row>
    <row r="694" spans="1:65" s="12" customFormat="1" ht="22.9" customHeight="1">
      <c r="B694" s="166"/>
      <c r="C694" s="167"/>
      <c r="D694" s="168" t="s">
        <v>71</v>
      </c>
      <c r="E694" s="180" t="s">
        <v>930</v>
      </c>
      <c r="F694" s="180" t="s">
        <v>931</v>
      </c>
      <c r="G694" s="167"/>
      <c r="H694" s="167"/>
      <c r="I694" s="170"/>
      <c r="J694" s="181">
        <f>BK694</f>
        <v>0</v>
      </c>
      <c r="K694" s="167"/>
      <c r="L694" s="172"/>
      <c r="M694" s="173"/>
      <c r="N694" s="174"/>
      <c r="O694" s="174"/>
      <c r="P694" s="175">
        <f>SUM(P695:P699)</f>
        <v>0</v>
      </c>
      <c r="Q694" s="174"/>
      <c r="R694" s="175">
        <f>SUM(R695:R699)</f>
        <v>0.02</v>
      </c>
      <c r="S694" s="174"/>
      <c r="T694" s="176">
        <f>SUM(T695:T699)</f>
        <v>0</v>
      </c>
      <c r="AR694" s="177" t="s">
        <v>81</v>
      </c>
      <c r="AT694" s="178" t="s">
        <v>71</v>
      </c>
      <c r="AU694" s="178" t="s">
        <v>79</v>
      </c>
      <c r="AY694" s="177" t="s">
        <v>154</v>
      </c>
      <c r="BK694" s="179">
        <f>SUM(BK695:BK699)</f>
        <v>0</v>
      </c>
    </row>
    <row r="695" spans="1:65" s="2" customFormat="1" ht="24.2" customHeight="1">
      <c r="A695" s="38"/>
      <c r="B695" s="39"/>
      <c r="C695" s="182" t="s">
        <v>932</v>
      </c>
      <c r="D695" s="182" t="s">
        <v>157</v>
      </c>
      <c r="E695" s="183" t="s">
        <v>933</v>
      </c>
      <c r="F695" s="184" t="s">
        <v>934</v>
      </c>
      <c r="G695" s="185" t="s">
        <v>538</v>
      </c>
      <c r="H695" s="186">
        <v>2</v>
      </c>
      <c r="I695" s="187"/>
      <c r="J695" s="188">
        <f>ROUND(I695*H695,2)</f>
        <v>0</v>
      </c>
      <c r="K695" s="184" t="s">
        <v>161</v>
      </c>
      <c r="L695" s="43"/>
      <c r="M695" s="189" t="s">
        <v>19</v>
      </c>
      <c r="N695" s="190" t="s">
        <v>43</v>
      </c>
      <c r="O695" s="68"/>
      <c r="P695" s="191">
        <f>O695*H695</f>
        <v>0</v>
      </c>
      <c r="Q695" s="191">
        <v>0</v>
      </c>
      <c r="R695" s="191">
        <f>Q695*H695</f>
        <v>0</v>
      </c>
      <c r="S695" s="191">
        <v>0</v>
      </c>
      <c r="T695" s="192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193" t="s">
        <v>279</v>
      </c>
      <c r="AT695" s="193" t="s">
        <v>157</v>
      </c>
      <c r="AU695" s="193" t="s">
        <v>81</v>
      </c>
      <c r="AY695" s="21" t="s">
        <v>154</v>
      </c>
      <c r="BE695" s="194">
        <f>IF(N695="základní",J695,0)</f>
        <v>0</v>
      </c>
      <c r="BF695" s="194">
        <f>IF(N695="snížená",J695,0)</f>
        <v>0</v>
      </c>
      <c r="BG695" s="194">
        <f>IF(N695="zákl. přenesená",J695,0)</f>
        <v>0</v>
      </c>
      <c r="BH695" s="194">
        <f>IF(N695="sníž. přenesená",J695,0)</f>
        <v>0</v>
      </c>
      <c r="BI695" s="194">
        <f>IF(N695="nulová",J695,0)</f>
        <v>0</v>
      </c>
      <c r="BJ695" s="21" t="s">
        <v>79</v>
      </c>
      <c r="BK695" s="194">
        <f>ROUND(I695*H695,2)</f>
        <v>0</v>
      </c>
      <c r="BL695" s="21" t="s">
        <v>279</v>
      </c>
      <c r="BM695" s="193" t="s">
        <v>935</v>
      </c>
    </row>
    <row r="696" spans="1:65" s="2" customFormat="1" ht="11.25">
      <c r="A696" s="38"/>
      <c r="B696" s="39"/>
      <c r="C696" s="40"/>
      <c r="D696" s="195" t="s">
        <v>164</v>
      </c>
      <c r="E696" s="40"/>
      <c r="F696" s="196" t="s">
        <v>936</v>
      </c>
      <c r="G696" s="40"/>
      <c r="H696" s="40"/>
      <c r="I696" s="197"/>
      <c r="J696" s="40"/>
      <c r="K696" s="40"/>
      <c r="L696" s="43"/>
      <c r="M696" s="198"/>
      <c r="N696" s="199"/>
      <c r="O696" s="68"/>
      <c r="P696" s="68"/>
      <c r="Q696" s="68"/>
      <c r="R696" s="68"/>
      <c r="S696" s="68"/>
      <c r="T696" s="69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T696" s="21" t="s">
        <v>164</v>
      </c>
      <c r="AU696" s="21" t="s">
        <v>81</v>
      </c>
    </row>
    <row r="697" spans="1:65" s="2" customFormat="1" ht="16.5" customHeight="1">
      <c r="A697" s="38"/>
      <c r="B697" s="39"/>
      <c r="C697" s="223" t="s">
        <v>937</v>
      </c>
      <c r="D697" s="223" t="s">
        <v>192</v>
      </c>
      <c r="E697" s="224" t="s">
        <v>938</v>
      </c>
      <c r="F697" s="225" t="s">
        <v>939</v>
      </c>
      <c r="G697" s="226" t="s">
        <v>538</v>
      </c>
      <c r="H697" s="227">
        <v>2</v>
      </c>
      <c r="I697" s="228"/>
      <c r="J697" s="229">
        <f>ROUND(I697*H697,2)</f>
        <v>0</v>
      </c>
      <c r="K697" s="225" t="s">
        <v>19</v>
      </c>
      <c r="L697" s="230"/>
      <c r="M697" s="231" t="s">
        <v>19</v>
      </c>
      <c r="N697" s="232" t="s">
        <v>43</v>
      </c>
      <c r="O697" s="68"/>
      <c r="P697" s="191">
        <f>O697*H697</f>
        <v>0</v>
      </c>
      <c r="Q697" s="191">
        <v>0.01</v>
      </c>
      <c r="R697" s="191">
        <f>Q697*H697</f>
        <v>0.02</v>
      </c>
      <c r="S697" s="191">
        <v>0</v>
      </c>
      <c r="T697" s="192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193" t="s">
        <v>380</v>
      </c>
      <c r="AT697" s="193" t="s">
        <v>192</v>
      </c>
      <c r="AU697" s="193" t="s">
        <v>81</v>
      </c>
      <c r="AY697" s="21" t="s">
        <v>154</v>
      </c>
      <c r="BE697" s="194">
        <f>IF(N697="základní",J697,0)</f>
        <v>0</v>
      </c>
      <c r="BF697" s="194">
        <f>IF(N697="snížená",J697,0)</f>
        <v>0</v>
      </c>
      <c r="BG697" s="194">
        <f>IF(N697="zákl. přenesená",J697,0)</f>
        <v>0</v>
      </c>
      <c r="BH697" s="194">
        <f>IF(N697="sníž. přenesená",J697,0)</f>
        <v>0</v>
      </c>
      <c r="BI697" s="194">
        <f>IF(N697="nulová",J697,0)</f>
        <v>0</v>
      </c>
      <c r="BJ697" s="21" t="s">
        <v>79</v>
      </c>
      <c r="BK697" s="194">
        <f>ROUND(I697*H697,2)</f>
        <v>0</v>
      </c>
      <c r="BL697" s="21" t="s">
        <v>279</v>
      </c>
      <c r="BM697" s="193" t="s">
        <v>940</v>
      </c>
    </row>
    <row r="698" spans="1:65" s="2" customFormat="1" ht="24.2" customHeight="1">
      <c r="A698" s="38"/>
      <c r="B698" s="39"/>
      <c r="C698" s="182" t="s">
        <v>941</v>
      </c>
      <c r="D698" s="182" t="s">
        <v>157</v>
      </c>
      <c r="E698" s="183" t="s">
        <v>942</v>
      </c>
      <c r="F698" s="184" t="s">
        <v>943</v>
      </c>
      <c r="G698" s="185" t="s">
        <v>512</v>
      </c>
      <c r="H698" s="186">
        <v>0.02</v>
      </c>
      <c r="I698" s="187"/>
      <c r="J698" s="188">
        <f>ROUND(I698*H698,2)</f>
        <v>0</v>
      </c>
      <c r="K698" s="184" t="s">
        <v>161</v>
      </c>
      <c r="L698" s="43"/>
      <c r="M698" s="189" t="s">
        <v>19</v>
      </c>
      <c r="N698" s="190" t="s">
        <v>43</v>
      </c>
      <c r="O698" s="68"/>
      <c r="P698" s="191">
        <f>O698*H698</f>
        <v>0</v>
      </c>
      <c r="Q698" s="191">
        <v>0</v>
      </c>
      <c r="R698" s="191">
        <f>Q698*H698</f>
        <v>0</v>
      </c>
      <c r="S698" s="191">
        <v>0</v>
      </c>
      <c r="T698" s="192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193" t="s">
        <v>279</v>
      </c>
      <c r="AT698" s="193" t="s">
        <v>157</v>
      </c>
      <c r="AU698" s="193" t="s">
        <v>81</v>
      </c>
      <c r="AY698" s="21" t="s">
        <v>154</v>
      </c>
      <c r="BE698" s="194">
        <f>IF(N698="základní",J698,0)</f>
        <v>0</v>
      </c>
      <c r="BF698" s="194">
        <f>IF(N698="snížená",J698,0)</f>
        <v>0</v>
      </c>
      <c r="BG698" s="194">
        <f>IF(N698="zákl. přenesená",J698,0)</f>
        <v>0</v>
      </c>
      <c r="BH698" s="194">
        <f>IF(N698="sníž. přenesená",J698,0)</f>
        <v>0</v>
      </c>
      <c r="BI698" s="194">
        <f>IF(N698="nulová",J698,0)</f>
        <v>0</v>
      </c>
      <c r="BJ698" s="21" t="s">
        <v>79</v>
      </c>
      <c r="BK698" s="194">
        <f>ROUND(I698*H698,2)</f>
        <v>0</v>
      </c>
      <c r="BL698" s="21" t="s">
        <v>279</v>
      </c>
      <c r="BM698" s="193" t="s">
        <v>944</v>
      </c>
    </row>
    <row r="699" spans="1:65" s="2" customFormat="1" ht="11.25">
      <c r="A699" s="38"/>
      <c r="B699" s="39"/>
      <c r="C699" s="40"/>
      <c r="D699" s="195" t="s">
        <v>164</v>
      </c>
      <c r="E699" s="40"/>
      <c r="F699" s="196" t="s">
        <v>945</v>
      </c>
      <c r="G699" s="40"/>
      <c r="H699" s="40"/>
      <c r="I699" s="197"/>
      <c r="J699" s="40"/>
      <c r="K699" s="40"/>
      <c r="L699" s="43"/>
      <c r="M699" s="198"/>
      <c r="N699" s="199"/>
      <c r="O699" s="68"/>
      <c r="P699" s="68"/>
      <c r="Q699" s="68"/>
      <c r="R699" s="68"/>
      <c r="S699" s="68"/>
      <c r="T699" s="69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21" t="s">
        <v>164</v>
      </c>
      <c r="AU699" s="21" t="s">
        <v>81</v>
      </c>
    </row>
    <row r="700" spans="1:65" s="12" customFormat="1" ht="22.9" customHeight="1">
      <c r="B700" s="166"/>
      <c r="C700" s="167"/>
      <c r="D700" s="168" t="s">
        <v>71</v>
      </c>
      <c r="E700" s="180" t="s">
        <v>946</v>
      </c>
      <c r="F700" s="180" t="s">
        <v>947</v>
      </c>
      <c r="G700" s="167"/>
      <c r="H700" s="167"/>
      <c r="I700" s="170"/>
      <c r="J700" s="181">
        <f>BK700</f>
        <v>0</v>
      </c>
      <c r="K700" s="167"/>
      <c r="L700" s="172"/>
      <c r="M700" s="173"/>
      <c r="N700" s="174"/>
      <c r="O700" s="174"/>
      <c r="P700" s="175">
        <f>SUM(P701:P732)</f>
        <v>0</v>
      </c>
      <c r="Q700" s="174"/>
      <c r="R700" s="175">
        <f>SUM(R701:R732)</f>
        <v>9.1048272400000005</v>
      </c>
      <c r="S700" s="174"/>
      <c r="T700" s="176">
        <f>SUM(T701:T732)</f>
        <v>0</v>
      </c>
      <c r="AR700" s="177" t="s">
        <v>81</v>
      </c>
      <c r="AT700" s="178" t="s">
        <v>71</v>
      </c>
      <c r="AU700" s="178" t="s">
        <v>79</v>
      </c>
      <c r="AY700" s="177" t="s">
        <v>154</v>
      </c>
      <c r="BK700" s="179">
        <f>SUM(BK701:BK732)</f>
        <v>0</v>
      </c>
    </row>
    <row r="701" spans="1:65" s="2" customFormat="1" ht="24.2" customHeight="1">
      <c r="A701" s="38"/>
      <c r="B701" s="39"/>
      <c r="C701" s="182" t="s">
        <v>948</v>
      </c>
      <c r="D701" s="182" t="s">
        <v>157</v>
      </c>
      <c r="E701" s="183" t="s">
        <v>949</v>
      </c>
      <c r="F701" s="184" t="s">
        <v>950</v>
      </c>
      <c r="G701" s="185" t="s">
        <v>160</v>
      </c>
      <c r="H701" s="186">
        <v>447.31799999999998</v>
      </c>
      <c r="I701" s="187"/>
      <c r="J701" s="188">
        <f>ROUND(I701*H701,2)</f>
        <v>0</v>
      </c>
      <c r="K701" s="184" t="s">
        <v>161</v>
      </c>
      <c r="L701" s="43"/>
      <c r="M701" s="189" t="s">
        <v>19</v>
      </c>
      <c r="N701" s="190" t="s">
        <v>43</v>
      </c>
      <c r="O701" s="68"/>
      <c r="P701" s="191">
        <f>O701*H701</f>
        <v>0</v>
      </c>
      <c r="Q701" s="191">
        <v>0</v>
      </c>
      <c r="R701" s="191">
        <f>Q701*H701</f>
        <v>0</v>
      </c>
      <c r="S701" s="191">
        <v>0</v>
      </c>
      <c r="T701" s="192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193" t="s">
        <v>279</v>
      </c>
      <c r="AT701" s="193" t="s">
        <v>157</v>
      </c>
      <c r="AU701" s="193" t="s">
        <v>81</v>
      </c>
      <c r="AY701" s="21" t="s">
        <v>154</v>
      </c>
      <c r="BE701" s="194">
        <f>IF(N701="základní",J701,0)</f>
        <v>0</v>
      </c>
      <c r="BF701" s="194">
        <f>IF(N701="snížená",J701,0)</f>
        <v>0</v>
      </c>
      <c r="BG701" s="194">
        <f>IF(N701="zákl. přenesená",J701,0)</f>
        <v>0</v>
      </c>
      <c r="BH701" s="194">
        <f>IF(N701="sníž. přenesená",J701,0)</f>
        <v>0</v>
      </c>
      <c r="BI701" s="194">
        <f>IF(N701="nulová",J701,0)</f>
        <v>0</v>
      </c>
      <c r="BJ701" s="21" t="s">
        <v>79</v>
      </c>
      <c r="BK701" s="194">
        <f>ROUND(I701*H701,2)</f>
        <v>0</v>
      </c>
      <c r="BL701" s="21" t="s">
        <v>279</v>
      </c>
      <c r="BM701" s="193" t="s">
        <v>951</v>
      </c>
    </row>
    <row r="702" spans="1:65" s="2" customFormat="1" ht="11.25">
      <c r="A702" s="38"/>
      <c r="B702" s="39"/>
      <c r="C702" s="40"/>
      <c r="D702" s="195" t="s">
        <v>164</v>
      </c>
      <c r="E702" s="40"/>
      <c r="F702" s="196" t="s">
        <v>952</v>
      </c>
      <c r="G702" s="40"/>
      <c r="H702" s="40"/>
      <c r="I702" s="197"/>
      <c r="J702" s="40"/>
      <c r="K702" s="40"/>
      <c r="L702" s="43"/>
      <c r="M702" s="198"/>
      <c r="N702" s="199"/>
      <c r="O702" s="68"/>
      <c r="P702" s="68"/>
      <c r="Q702" s="68"/>
      <c r="R702" s="68"/>
      <c r="S702" s="68"/>
      <c r="T702" s="69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T702" s="21" t="s">
        <v>164</v>
      </c>
      <c r="AU702" s="21" t="s">
        <v>81</v>
      </c>
    </row>
    <row r="703" spans="1:65" s="15" customFormat="1" ht="11.25">
      <c r="B703" s="233"/>
      <c r="C703" s="234"/>
      <c r="D703" s="202" t="s">
        <v>166</v>
      </c>
      <c r="E703" s="235" t="s">
        <v>19</v>
      </c>
      <c r="F703" s="236" t="s">
        <v>684</v>
      </c>
      <c r="G703" s="234"/>
      <c r="H703" s="235" t="s">
        <v>19</v>
      </c>
      <c r="I703" s="237"/>
      <c r="J703" s="234"/>
      <c r="K703" s="234"/>
      <c r="L703" s="238"/>
      <c r="M703" s="239"/>
      <c r="N703" s="240"/>
      <c r="O703" s="240"/>
      <c r="P703" s="240"/>
      <c r="Q703" s="240"/>
      <c r="R703" s="240"/>
      <c r="S703" s="240"/>
      <c r="T703" s="241"/>
      <c r="AT703" s="242" t="s">
        <v>166</v>
      </c>
      <c r="AU703" s="242" t="s">
        <v>81</v>
      </c>
      <c r="AV703" s="15" t="s">
        <v>79</v>
      </c>
      <c r="AW703" s="15" t="s">
        <v>33</v>
      </c>
      <c r="AX703" s="15" t="s">
        <v>72</v>
      </c>
      <c r="AY703" s="242" t="s">
        <v>154</v>
      </c>
    </row>
    <row r="704" spans="1:65" s="13" customFormat="1" ht="11.25">
      <c r="B704" s="200"/>
      <c r="C704" s="201"/>
      <c r="D704" s="202" t="s">
        <v>166</v>
      </c>
      <c r="E704" s="203" t="s">
        <v>19</v>
      </c>
      <c r="F704" s="204" t="s">
        <v>685</v>
      </c>
      <c r="G704" s="201"/>
      <c r="H704" s="205">
        <v>147.42599999999999</v>
      </c>
      <c r="I704" s="206"/>
      <c r="J704" s="201"/>
      <c r="K704" s="201"/>
      <c r="L704" s="207"/>
      <c r="M704" s="208"/>
      <c r="N704" s="209"/>
      <c r="O704" s="209"/>
      <c r="P704" s="209"/>
      <c r="Q704" s="209"/>
      <c r="R704" s="209"/>
      <c r="S704" s="209"/>
      <c r="T704" s="210"/>
      <c r="AT704" s="211" t="s">
        <v>166</v>
      </c>
      <c r="AU704" s="211" t="s">
        <v>81</v>
      </c>
      <c r="AV704" s="13" t="s">
        <v>81</v>
      </c>
      <c r="AW704" s="13" t="s">
        <v>33</v>
      </c>
      <c r="AX704" s="13" t="s">
        <v>72</v>
      </c>
      <c r="AY704" s="211" t="s">
        <v>154</v>
      </c>
    </row>
    <row r="705" spans="1:65" s="15" customFormat="1" ht="11.25">
      <c r="B705" s="233"/>
      <c r="C705" s="234"/>
      <c r="D705" s="202" t="s">
        <v>166</v>
      </c>
      <c r="E705" s="235" t="s">
        <v>19</v>
      </c>
      <c r="F705" s="236" t="s">
        <v>953</v>
      </c>
      <c r="G705" s="234"/>
      <c r="H705" s="235" t="s">
        <v>19</v>
      </c>
      <c r="I705" s="237"/>
      <c r="J705" s="234"/>
      <c r="K705" s="234"/>
      <c r="L705" s="238"/>
      <c r="M705" s="239"/>
      <c r="N705" s="240"/>
      <c r="O705" s="240"/>
      <c r="P705" s="240"/>
      <c r="Q705" s="240"/>
      <c r="R705" s="240"/>
      <c r="S705" s="240"/>
      <c r="T705" s="241"/>
      <c r="AT705" s="242" t="s">
        <v>166</v>
      </c>
      <c r="AU705" s="242" t="s">
        <v>81</v>
      </c>
      <c r="AV705" s="15" t="s">
        <v>79</v>
      </c>
      <c r="AW705" s="15" t="s">
        <v>33</v>
      </c>
      <c r="AX705" s="15" t="s">
        <v>72</v>
      </c>
      <c r="AY705" s="242" t="s">
        <v>154</v>
      </c>
    </row>
    <row r="706" spans="1:65" s="13" customFormat="1" ht="11.25">
      <c r="B706" s="200"/>
      <c r="C706" s="201"/>
      <c r="D706" s="202" t="s">
        <v>166</v>
      </c>
      <c r="E706" s="203" t="s">
        <v>19</v>
      </c>
      <c r="F706" s="204" t="s">
        <v>954</v>
      </c>
      <c r="G706" s="201"/>
      <c r="H706" s="205">
        <v>299.892</v>
      </c>
      <c r="I706" s="206"/>
      <c r="J706" s="201"/>
      <c r="K706" s="201"/>
      <c r="L706" s="207"/>
      <c r="M706" s="208"/>
      <c r="N706" s="209"/>
      <c r="O706" s="209"/>
      <c r="P706" s="209"/>
      <c r="Q706" s="209"/>
      <c r="R706" s="209"/>
      <c r="S706" s="209"/>
      <c r="T706" s="210"/>
      <c r="AT706" s="211" t="s">
        <v>166</v>
      </c>
      <c r="AU706" s="211" t="s">
        <v>81</v>
      </c>
      <c r="AV706" s="13" t="s">
        <v>81</v>
      </c>
      <c r="AW706" s="13" t="s">
        <v>33</v>
      </c>
      <c r="AX706" s="13" t="s">
        <v>72</v>
      </c>
      <c r="AY706" s="211" t="s">
        <v>154</v>
      </c>
    </row>
    <row r="707" spans="1:65" s="14" customFormat="1" ht="11.25">
      <c r="B707" s="212"/>
      <c r="C707" s="213"/>
      <c r="D707" s="202" t="s">
        <v>166</v>
      </c>
      <c r="E707" s="214" t="s">
        <v>19</v>
      </c>
      <c r="F707" s="215" t="s">
        <v>168</v>
      </c>
      <c r="G707" s="213"/>
      <c r="H707" s="216">
        <v>447.31799999999998</v>
      </c>
      <c r="I707" s="217"/>
      <c r="J707" s="213"/>
      <c r="K707" s="213"/>
      <c r="L707" s="218"/>
      <c r="M707" s="219"/>
      <c r="N707" s="220"/>
      <c r="O707" s="220"/>
      <c r="P707" s="220"/>
      <c r="Q707" s="220"/>
      <c r="R707" s="220"/>
      <c r="S707" s="220"/>
      <c r="T707" s="221"/>
      <c r="AT707" s="222" t="s">
        <v>166</v>
      </c>
      <c r="AU707" s="222" t="s">
        <v>81</v>
      </c>
      <c r="AV707" s="14" t="s">
        <v>169</v>
      </c>
      <c r="AW707" s="14" t="s">
        <v>33</v>
      </c>
      <c r="AX707" s="14" t="s">
        <v>79</v>
      </c>
      <c r="AY707" s="222" t="s">
        <v>154</v>
      </c>
    </row>
    <row r="708" spans="1:65" s="2" customFormat="1" ht="16.5" customHeight="1">
      <c r="A708" s="38"/>
      <c r="B708" s="39"/>
      <c r="C708" s="182" t="s">
        <v>955</v>
      </c>
      <c r="D708" s="182" t="s">
        <v>157</v>
      </c>
      <c r="E708" s="183" t="s">
        <v>956</v>
      </c>
      <c r="F708" s="184" t="s">
        <v>957</v>
      </c>
      <c r="G708" s="185" t="s">
        <v>240</v>
      </c>
      <c r="H708" s="186">
        <v>294</v>
      </c>
      <c r="I708" s="187"/>
      <c r="J708" s="188">
        <f>ROUND(I708*H708,2)</f>
        <v>0</v>
      </c>
      <c r="K708" s="184" t="s">
        <v>161</v>
      </c>
      <c r="L708" s="43"/>
      <c r="M708" s="189" t="s">
        <v>19</v>
      </c>
      <c r="N708" s="190" t="s">
        <v>43</v>
      </c>
      <c r="O708" s="68"/>
      <c r="P708" s="191">
        <f>O708*H708</f>
        <v>0</v>
      </c>
      <c r="Q708" s="191">
        <v>2.0000000000000002E-5</v>
      </c>
      <c r="R708" s="191">
        <f>Q708*H708</f>
        <v>5.8800000000000007E-3</v>
      </c>
      <c r="S708" s="191">
        <v>0</v>
      </c>
      <c r="T708" s="192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193" t="s">
        <v>279</v>
      </c>
      <c r="AT708" s="193" t="s">
        <v>157</v>
      </c>
      <c r="AU708" s="193" t="s">
        <v>81</v>
      </c>
      <c r="AY708" s="21" t="s">
        <v>154</v>
      </c>
      <c r="BE708" s="194">
        <f>IF(N708="základní",J708,0)</f>
        <v>0</v>
      </c>
      <c r="BF708" s="194">
        <f>IF(N708="snížená",J708,0)</f>
        <v>0</v>
      </c>
      <c r="BG708" s="194">
        <f>IF(N708="zákl. přenesená",J708,0)</f>
        <v>0</v>
      </c>
      <c r="BH708" s="194">
        <f>IF(N708="sníž. přenesená",J708,0)</f>
        <v>0</v>
      </c>
      <c r="BI708" s="194">
        <f>IF(N708="nulová",J708,0)</f>
        <v>0</v>
      </c>
      <c r="BJ708" s="21" t="s">
        <v>79</v>
      </c>
      <c r="BK708" s="194">
        <f>ROUND(I708*H708,2)</f>
        <v>0</v>
      </c>
      <c r="BL708" s="21" t="s">
        <v>279</v>
      </c>
      <c r="BM708" s="193" t="s">
        <v>958</v>
      </c>
    </row>
    <row r="709" spans="1:65" s="2" customFormat="1" ht="11.25">
      <c r="A709" s="38"/>
      <c r="B709" s="39"/>
      <c r="C709" s="40"/>
      <c r="D709" s="195" t="s">
        <v>164</v>
      </c>
      <c r="E709" s="40"/>
      <c r="F709" s="196" t="s">
        <v>959</v>
      </c>
      <c r="G709" s="40"/>
      <c r="H709" s="40"/>
      <c r="I709" s="197"/>
      <c r="J709" s="40"/>
      <c r="K709" s="40"/>
      <c r="L709" s="43"/>
      <c r="M709" s="198"/>
      <c r="N709" s="199"/>
      <c r="O709" s="68"/>
      <c r="P709" s="68"/>
      <c r="Q709" s="68"/>
      <c r="R709" s="68"/>
      <c r="S709" s="68"/>
      <c r="T709" s="69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21" t="s">
        <v>164</v>
      </c>
      <c r="AU709" s="21" t="s">
        <v>81</v>
      </c>
    </row>
    <row r="710" spans="1:65" s="13" customFormat="1" ht="11.25">
      <c r="B710" s="200"/>
      <c r="C710" s="201"/>
      <c r="D710" s="202" t="s">
        <v>166</v>
      </c>
      <c r="E710" s="203" t="s">
        <v>19</v>
      </c>
      <c r="F710" s="204" t="s">
        <v>960</v>
      </c>
      <c r="G710" s="201"/>
      <c r="H710" s="205">
        <v>294</v>
      </c>
      <c r="I710" s="206"/>
      <c r="J710" s="201"/>
      <c r="K710" s="201"/>
      <c r="L710" s="207"/>
      <c r="M710" s="208"/>
      <c r="N710" s="209"/>
      <c r="O710" s="209"/>
      <c r="P710" s="209"/>
      <c r="Q710" s="209"/>
      <c r="R710" s="209"/>
      <c r="S710" s="209"/>
      <c r="T710" s="210"/>
      <c r="AT710" s="211" t="s">
        <v>166</v>
      </c>
      <c r="AU710" s="211" t="s">
        <v>81</v>
      </c>
      <c r="AV710" s="13" t="s">
        <v>81</v>
      </c>
      <c r="AW710" s="13" t="s">
        <v>33</v>
      </c>
      <c r="AX710" s="13" t="s">
        <v>72</v>
      </c>
      <c r="AY710" s="211" t="s">
        <v>154</v>
      </c>
    </row>
    <row r="711" spans="1:65" s="14" customFormat="1" ht="11.25">
      <c r="B711" s="212"/>
      <c r="C711" s="213"/>
      <c r="D711" s="202" t="s">
        <v>166</v>
      </c>
      <c r="E711" s="214" t="s">
        <v>19</v>
      </c>
      <c r="F711" s="215" t="s">
        <v>168</v>
      </c>
      <c r="G711" s="213"/>
      <c r="H711" s="216">
        <v>294</v>
      </c>
      <c r="I711" s="217"/>
      <c r="J711" s="213"/>
      <c r="K711" s="213"/>
      <c r="L711" s="218"/>
      <c r="M711" s="219"/>
      <c r="N711" s="220"/>
      <c r="O711" s="220"/>
      <c r="P711" s="220"/>
      <c r="Q711" s="220"/>
      <c r="R711" s="220"/>
      <c r="S711" s="220"/>
      <c r="T711" s="221"/>
      <c r="AT711" s="222" t="s">
        <v>166</v>
      </c>
      <c r="AU711" s="222" t="s">
        <v>81</v>
      </c>
      <c r="AV711" s="14" t="s">
        <v>169</v>
      </c>
      <c r="AW711" s="14" t="s">
        <v>33</v>
      </c>
      <c r="AX711" s="14" t="s">
        <v>79</v>
      </c>
      <c r="AY711" s="222" t="s">
        <v>154</v>
      </c>
    </row>
    <row r="712" spans="1:65" s="2" customFormat="1" ht="24.2" customHeight="1">
      <c r="A712" s="38"/>
      <c r="B712" s="39"/>
      <c r="C712" s="182" t="s">
        <v>961</v>
      </c>
      <c r="D712" s="182" t="s">
        <v>157</v>
      </c>
      <c r="E712" s="183" t="s">
        <v>962</v>
      </c>
      <c r="F712" s="184" t="s">
        <v>963</v>
      </c>
      <c r="G712" s="185" t="s">
        <v>497</v>
      </c>
      <c r="H712" s="186">
        <v>12.241</v>
      </c>
      <c r="I712" s="187"/>
      <c r="J712" s="188">
        <f>ROUND(I712*H712,2)</f>
        <v>0</v>
      </c>
      <c r="K712" s="184" t="s">
        <v>161</v>
      </c>
      <c r="L712" s="43"/>
      <c r="M712" s="189" t="s">
        <v>19</v>
      </c>
      <c r="N712" s="190" t="s">
        <v>43</v>
      </c>
      <c r="O712" s="68"/>
      <c r="P712" s="191">
        <f>O712*H712</f>
        <v>0</v>
      </c>
      <c r="Q712" s="191">
        <v>2.2839999999999999E-2</v>
      </c>
      <c r="R712" s="191">
        <f>Q712*H712</f>
        <v>0.27958443999999999</v>
      </c>
      <c r="S712" s="191">
        <v>0</v>
      </c>
      <c r="T712" s="192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193" t="s">
        <v>279</v>
      </c>
      <c r="AT712" s="193" t="s">
        <v>157</v>
      </c>
      <c r="AU712" s="193" t="s">
        <v>81</v>
      </c>
      <c r="AY712" s="21" t="s">
        <v>154</v>
      </c>
      <c r="BE712" s="194">
        <f>IF(N712="základní",J712,0)</f>
        <v>0</v>
      </c>
      <c r="BF712" s="194">
        <f>IF(N712="snížená",J712,0)</f>
        <v>0</v>
      </c>
      <c r="BG712" s="194">
        <f>IF(N712="zákl. přenesená",J712,0)</f>
        <v>0</v>
      </c>
      <c r="BH712" s="194">
        <f>IF(N712="sníž. přenesená",J712,0)</f>
        <v>0</v>
      </c>
      <c r="BI712" s="194">
        <f>IF(N712="nulová",J712,0)</f>
        <v>0</v>
      </c>
      <c r="BJ712" s="21" t="s">
        <v>79</v>
      </c>
      <c r="BK712" s="194">
        <f>ROUND(I712*H712,2)</f>
        <v>0</v>
      </c>
      <c r="BL712" s="21" t="s">
        <v>279</v>
      </c>
      <c r="BM712" s="193" t="s">
        <v>964</v>
      </c>
    </row>
    <row r="713" spans="1:65" s="2" customFormat="1" ht="11.25">
      <c r="A713" s="38"/>
      <c r="B713" s="39"/>
      <c r="C713" s="40"/>
      <c r="D713" s="195" t="s">
        <v>164</v>
      </c>
      <c r="E713" s="40"/>
      <c r="F713" s="196" t="s">
        <v>965</v>
      </c>
      <c r="G713" s="40"/>
      <c r="H713" s="40"/>
      <c r="I713" s="197"/>
      <c r="J713" s="40"/>
      <c r="K713" s="40"/>
      <c r="L713" s="43"/>
      <c r="M713" s="198"/>
      <c r="N713" s="199"/>
      <c r="O713" s="68"/>
      <c r="P713" s="68"/>
      <c r="Q713" s="68"/>
      <c r="R713" s="68"/>
      <c r="S713" s="68"/>
      <c r="T713" s="69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21" t="s">
        <v>164</v>
      </c>
      <c r="AU713" s="21" t="s">
        <v>81</v>
      </c>
    </row>
    <row r="714" spans="1:65" s="13" customFormat="1" ht="11.25">
      <c r="B714" s="200"/>
      <c r="C714" s="201"/>
      <c r="D714" s="202" t="s">
        <v>166</v>
      </c>
      <c r="E714" s="203" t="s">
        <v>19</v>
      </c>
      <c r="F714" s="204" t="s">
        <v>966</v>
      </c>
      <c r="G714" s="201"/>
      <c r="H714" s="205">
        <v>11.183</v>
      </c>
      <c r="I714" s="206"/>
      <c r="J714" s="201"/>
      <c r="K714" s="201"/>
      <c r="L714" s="207"/>
      <c r="M714" s="208"/>
      <c r="N714" s="209"/>
      <c r="O714" s="209"/>
      <c r="P714" s="209"/>
      <c r="Q714" s="209"/>
      <c r="R714" s="209"/>
      <c r="S714" s="209"/>
      <c r="T714" s="210"/>
      <c r="AT714" s="211" t="s">
        <v>166</v>
      </c>
      <c r="AU714" s="211" t="s">
        <v>81</v>
      </c>
      <c r="AV714" s="13" t="s">
        <v>81</v>
      </c>
      <c r="AW714" s="13" t="s">
        <v>33</v>
      </c>
      <c r="AX714" s="13" t="s">
        <v>72</v>
      </c>
      <c r="AY714" s="211" t="s">
        <v>154</v>
      </c>
    </row>
    <row r="715" spans="1:65" s="13" customFormat="1" ht="11.25">
      <c r="B715" s="200"/>
      <c r="C715" s="201"/>
      <c r="D715" s="202" t="s">
        <v>166</v>
      </c>
      <c r="E715" s="203" t="s">
        <v>19</v>
      </c>
      <c r="F715" s="204" t="s">
        <v>967</v>
      </c>
      <c r="G715" s="201"/>
      <c r="H715" s="205">
        <v>1.0580000000000001</v>
      </c>
      <c r="I715" s="206"/>
      <c r="J715" s="201"/>
      <c r="K715" s="201"/>
      <c r="L715" s="207"/>
      <c r="M715" s="208"/>
      <c r="N715" s="209"/>
      <c r="O715" s="209"/>
      <c r="P715" s="209"/>
      <c r="Q715" s="209"/>
      <c r="R715" s="209"/>
      <c r="S715" s="209"/>
      <c r="T715" s="210"/>
      <c r="AT715" s="211" t="s">
        <v>166</v>
      </c>
      <c r="AU715" s="211" t="s">
        <v>81</v>
      </c>
      <c r="AV715" s="13" t="s">
        <v>81</v>
      </c>
      <c r="AW715" s="13" t="s">
        <v>33</v>
      </c>
      <c r="AX715" s="13" t="s">
        <v>72</v>
      </c>
      <c r="AY715" s="211" t="s">
        <v>154</v>
      </c>
    </row>
    <row r="716" spans="1:65" s="14" customFormat="1" ht="11.25">
      <c r="B716" s="212"/>
      <c r="C716" s="213"/>
      <c r="D716" s="202" t="s">
        <v>166</v>
      </c>
      <c r="E716" s="214" t="s">
        <v>19</v>
      </c>
      <c r="F716" s="215" t="s">
        <v>168</v>
      </c>
      <c r="G716" s="213"/>
      <c r="H716" s="216">
        <v>12.241</v>
      </c>
      <c r="I716" s="217"/>
      <c r="J716" s="213"/>
      <c r="K716" s="213"/>
      <c r="L716" s="218"/>
      <c r="M716" s="219"/>
      <c r="N716" s="220"/>
      <c r="O716" s="220"/>
      <c r="P716" s="220"/>
      <c r="Q716" s="220"/>
      <c r="R716" s="220"/>
      <c r="S716" s="220"/>
      <c r="T716" s="221"/>
      <c r="AT716" s="222" t="s">
        <v>166</v>
      </c>
      <c r="AU716" s="222" t="s">
        <v>81</v>
      </c>
      <c r="AV716" s="14" t="s">
        <v>169</v>
      </c>
      <c r="AW716" s="14" t="s">
        <v>33</v>
      </c>
      <c r="AX716" s="14" t="s">
        <v>79</v>
      </c>
      <c r="AY716" s="222" t="s">
        <v>154</v>
      </c>
    </row>
    <row r="717" spans="1:65" s="2" customFormat="1" ht="16.5" customHeight="1">
      <c r="A717" s="38"/>
      <c r="B717" s="39"/>
      <c r="C717" s="223" t="s">
        <v>968</v>
      </c>
      <c r="D717" s="223" t="s">
        <v>192</v>
      </c>
      <c r="E717" s="224" t="s">
        <v>969</v>
      </c>
      <c r="F717" s="225" t="s">
        <v>970</v>
      </c>
      <c r="G717" s="226" t="s">
        <v>497</v>
      </c>
      <c r="H717" s="227">
        <v>12.301</v>
      </c>
      <c r="I717" s="228"/>
      <c r="J717" s="229">
        <f>ROUND(I717*H717,2)</f>
        <v>0</v>
      </c>
      <c r="K717" s="225" t="s">
        <v>161</v>
      </c>
      <c r="L717" s="230"/>
      <c r="M717" s="231" t="s">
        <v>19</v>
      </c>
      <c r="N717" s="232" t="s">
        <v>43</v>
      </c>
      <c r="O717" s="68"/>
      <c r="P717" s="191">
        <f>O717*H717</f>
        <v>0</v>
      </c>
      <c r="Q717" s="191">
        <v>0.55000000000000004</v>
      </c>
      <c r="R717" s="191">
        <f>Q717*H717</f>
        <v>6.7655500000000011</v>
      </c>
      <c r="S717" s="191">
        <v>0</v>
      </c>
      <c r="T717" s="192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193" t="s">
        <v>380</v>
      </c>
      <c r="AT717" s="193" t="s">
        <v>192</v>
      </c>
      <c r="AU717" s="193" t="s">
        <v>81</v>
      </c>
      <c r="AY717" s="21" t="s">
        <v>154</v>
      </c>
      <c r="BE717" s="194">
        <f>IF(N717="základní",J717,0)</f>
        <v>0</v>
      </c>
      <c r="BF717" s="194">
        <f>IF(N717="snížená",J717,0)</f>
        <v>0</v>
      </c>
      <c r="BG717" s="194">
        <f>IF(N717="zákl. přenesená",J717,0)</f>
        <v>0</v>
      </c>
      <c r="BH717" s="194">
        <f>IF(N717="sníž. přenesená",J717,0)</f>
        <v>0</v>
      </c>
      <c r="BI717" s="194">
        <f>IF(N717="nulová",J717,0)</f>
        <v>0</v>
      </c>
      <c r="BJ717" s="21" t="s">
        <v>79</v>
      </c>
      <c r="BK717" s="194">
        <f>ROUND(I717*H717,2)</f>
        <v>0</v>
      </c>
      <c r="BL717" s="21" t="s">
        <v>279</v>
      </c>
      <c r="BM717" s="193" t="s">
        <v>971</v>
      </c>
    </row>
    <row r="718" spans="1:65" s="13" customFormat="1" ht="11.25">
      <c r="B718" s="200"/>
      <c r="C718" s="201"/>
      <c r="D718" s="202" t="s">
        <v>166</v>
      </c>
      <c r="E718" s="201"/>
      <c r="F718" s="204" t="s">
        <v>972</v>
      </c>
      <c r="G718" s="201"/>
      <c r="H718" s="205">
        <v>12.301</v>
      </c>
      <c r="I718" s="206"/>
      <c r="J718" s="201"/>
      <c r="K718" s="201"/>
      <c r="L718" s="207"/>
      <c r="M718" s="208"/>
      <c r="N718" s="209"/>
      <c r="O718" s="209"/>
      <c r="P718" s="209"/>
      <c r="Q718" s="209"/>
      <c r="R718" s="209"/>
      <c r="S718" s="209"/>
      <c r="T718" s="210"/>
      <c r="AT718" s="211" t="s">
        <v>166</v>
      </c>
      <c r="AU718" s="211" t="s">
        <v>81</v>
      </c>
      <c r="AV718" s="13" t="s">
        <v>81</v>
      </c>
      <c r="AW718" s="13" t="s">
        <v>4</v>
      </c>
      <c r="AX718" s="13" t="s">
        <v>79</v>
      </c>
      <c r="AY718" s="211" t="s">
        <v>154</v>
      </c>
    </row>
    <row r="719" spans="1:65" s="2" customFormat="1" ht="16.5" customHeight="1">
      <c r="A719" s="38"/>
      <c r="B719" s="39"/>
      <c r="C719" s="223" t="s">
        <v>973</v>
      </c>
      <c r="D719" s="223" t="s">
        <v>192</v>
      </c>
      <c r="E719" s="224" t="s">
        <v>974</v>
      </c>
      <c r="F719" s="225" t="s">
        <v>975</v>
      </c>
      <c r="G719" s="226" t="s">
        <v>497</v>
      </c>
      <c r="H719" s="227">
        <v>1.1639999999999999</v>
      </c>
      <c r="I719" s="228"/>
      <c r="J719" s="229">
        <f>ROUND(I719*H719,2)</f>
        <v>0</v>
      </c>
      <c r="K719" s="225" t="s">
        <v>161</v>
      </c>
      <c r="L719" s="230"/>
      <c r="M719" s="231" t="s">
        <v>19</v>
      </c>
      <c r="N719" s="232" t="s">
        <v>43</v>
      </c>
      <c r="O719" s="68"/>
      <c r="P719" s="191">
        <f>O719*H719</f>
        <v>0</v>
      </c>
      <c r="Q719" s="191">
        <v>0.55000000000000004</v>
      </c>
      <c r="R719" s="191">
        <f>Q719*H719</f>
        <v>0.64019999999999999</v>
      </c>
      <c r="S719" s="191">
        <v>0</v>
      </c>
      <c r="T719" s="192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193" t="s">
        <v>380</v>
      </c>
      <c r="AT719" s="193" t="s">
        <v>192</v>
      </c>
      <c r="AU719" s="193" t="s">
        <v>81</v>
      </c>
      <c r="AY719" s="21" t="s">
        <v>154</v>
      </c>
      <c r="BE719" s="194">
        <f>IF(N719="základní",J719,0)</f>
        <v>0</v>
      </c>
      <c r="BF719" s="194">
        <f>IF(N719="snížená",J719,0)</f>
        <v>0</v>
      </c>
      <c r="BG719" s="194">
        <f>IF(N719="zákl. přenesená",J719,0)</f>
        <v>0</v>
      </c>
      <c r="BH719" s="194">
        <f>IF(N719="sníž. přenesená",J719,0)</f>
        <v>0</v>
      </c>
      <c r="BI719" s="194">
        <f>IF(N719="nulová",J719,0)</f>
        <v>0</v>
      </c>
      <c r="BJ719" s="21" t="s">
        <v>79</v>
      </c>
      <c r="BK719" s="194">
        <f>ROUND(I719*H719,2)</f>
        <v>0</v>
      </c>
      <c r="BL719" s="21" t="s">
        <v>279</v>
      </c>
      <c r="BM719" s="193" t="s">
        <v>976</v>
      </c>
    </row>
    <row r="720" spans="1:65" s="13" customFormat="1" ht="11.25">
      <c r="B720" s="200"/>
      <c r="C720" s="201"/>
      <c r="D720" s="202" t="s">
        <v>166</v>
      </c>
      <c r="E720" s="201"/>
      <c r="F720" s="204" t="s">
        <v>977</v>
      </c>
      <c r="G720" s="201"/>
      <c r="H720" s="205">
        <v>1.1639999999999999</v>
      </c>
      <c r="I720" s="206"/>
      <c r="J720" s="201"/>
      <c r="K720" s="201"/>
      <c r="L720" s="207"/>
      <c r="M720" s="208"/>
      <c r="N720" s="209"/>
      <c r="O720" s="209"/>
      <c r="P720" s="209"/>
      <c r="Q720" s="209"/>
      <c r="R720" s="209"/>
      <c r="S720" s="209"/>
      <c r="T720" s="210"/>
      <c r="AT720" s="211" t="s">
        <v>166</v>
      </c>
      <c r="AU720" s="211" t="s">
        <v>81</v>
      </c>
      <c r="AV720" s="13" t="s">
        <v>81</v>
      </c>
      <c r="AW720" s="13" t="s">
        <v>4</v>
      </c>
      <c r="AX720" s="13" t="s">
        <v>79</v>
      </c>
      <c r="AY720" s="211" t="s">
        <v>154</v>
      </c>
    </row>
    <row r="721" spans="1:65" s="2" customFormat="1" ht="16.5" customHeight="1">
      <c r="A721" s="38"/>
      <c r="B721" s="39"/>
      <c r="C721" s="182" t="s">
        <v>978</v>
      </c>
      <c r="D721" s="182" t="s">
        <v>157</v>
      </c>
      <c r="E721" s="183" t="s">
        <v>979</v>
      </c>
      <c r="F721" s="184" t="s">
        <v>980</v>
      </c>
      <c r="G721" s="185" t="s">
        <v>160</v>
      </c>
      <c r="H721" s="186">
        <v>46.46</v>
      </c>
      <c r="I721" s="187"/>
      <c r="J721" s="188">
        <f>ROUND(I721*H721,2)</f>
        <v>0</v>
      </c>
      <c r="K721" s="184" t="s">
        <v>161</v>
      </c>
      <c r="L721" s="43"/>
      <c r="M721" s="189" t="s">
        <v>19</v>
      </c>
      <c r="N721" s="190" t="s">
        <v>43</v>
      </c>
      <c r="O721" s="68"/>
      <c r="P721" s="191">
        <f>O721*H721</f>
        <v>0</v>
      </c>
      <c r="Q721" s="191">
        <v>0</v>
      </c>
      <c r="R721" s="191">
        <f>Q721*H721</f>
        <v>0</v>
      </c>
      <c r="S721" s="191">
        <v>0</v>
      </c>
      <c r="T721" s="192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193" t="s">
        <v>279</v>
      </c>
      <c r="AT721" s="193" t="s">
        <v>157</v>
      </c>
      <c r="AU721" s="193" t="s">
        <v>81</v>
      </c>
      <c r="AY721" s="21" t="s">
        <v>154</v>
      </c>
      <c r="BE721" s="194">
        <f>IF(N721="základní",J721,0)</f>
        <v>0</v>
      </c>
      <c r="BF721" s="194">
        <f>IF(N721="snížená",J721,0)</f>
        <v>0</v>
      </c>
      <c r="BG721" s="194">
        <f>IF(N721="zákl. přenesená",J721,0)</f>
        <v>0</v>
      </c>
      <c r="BH721" s="194">
        <f>IF(N721="sníž. přenesená",J721,0)</f>
        <v>0</v>
      </c>
      <c r="BI721" s="194">
        <f>IF(N721="nulová",J721,0)</f>
        <v>0</v>
      </c>
      <c r="BJ721" s="21" t="s">
        <v>79</v>
      </c>
      <c r="BK721" s="194">
        <f>ROUND(I721*H721,2)</f>
        <v>0</v>
      </c>
      <c r="BL721" s="21" t="s">
        <v>279</v>
      </c>
      <c r="BM721" s="193" t="s">
        <v>981</v>
      </c>
    </row>
    <row r="722" spans="1:65" s="2" customFormat="1" ht="11.25">
      <c r="A722" s="38"/>
      <c r="B722" s="39"/>
      <c r="C722" s="40"/>
      <c r="D722" s="195" t="s">
        <v>164</v>
      </c>
      <c r="E722" s="40"/>
      <c r="F722" s="196" t="s">
        <v>982</v>
      </c>
      <c r="G722" s="40"/>
      <c r="H722" s="40"/>
      <c r="I722" s="197"/>
      <c r="J722" s="40"/>
      <c r="K722" s="40"/>
      <c r="L722" s="43"/>
      <c r="M722" s="198"/>
      <c r="N722" s="199"/>
      <c r="O722" s="68"/>
      <c r="P722" s="68"/>
      <c r="Q722" s="68"/>
      <c r="R722" s="68"/>
      <c r="S722" s="68"/>
      <c r="T722" s="69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T722" s="21" t="s">
        <v>164</v>
      </c>
      <c r="AU722" s="21" t="s">
        <v>81</v>
      </c>
    </row>
    <row r="723" spans="1:65" s="13" customFormat="1" ht="11.25">
      <c r="B723" s="200"/>
      <c r="C723" s="201"/>
      <c r="D723" s="202" t="s">
        <v>166</v>
      </c>
      <c r="E723" s="203" t="s">
        <v>19</v>
      </c>
      <c r="F723" s="204" t="s">
        <v>983</v>
      </c>
      <c r="G723" s="201"/>
      <c r="H723" s="205">
        <v>46.46</v>
      </c>
      <c r="I723" s="206"/>
      <c r="J723" s="201"/>
      <c r="K723" s="201"/>
      <c r="L723" s="207"/>
      <c r="M723" s="208"/>
      <c r="N723" s="209"/>
      <c r="O723" s="209"/>
      <c r="P723" s="209"/>
      <c r="Q723" s="209"/>
      <c r="R723" s="209"/>
      <c r="S723" s="209"/>
      <c r="T723" s="210"/>
      <c r="AT723" s="211" t="s">
        <v>166</v>
      </c>
      <c r="AU723" s="211" t="s">
        <v>81</v>
      </c>
      <c r="AV723" s="13" t="s">
        <v>81</v>
      </c>
      <c r="AW723" s="13" t="s">
        <v>33</v>
      </c>
      <c r="AX723" s="13" t="s">
        <v>72</v>
      </c>
      <c r="AY723" s="211" t="s">
        <v>154</v>
      </c>
    </row>
    <row r="724" spans="1:65" s="14" customFormat="1" ht="11.25">
      <c r="B724" s="212"/>
      <c r="C724" s="213"/>
      <c r="D724" s="202" t="s">
        <v>166</v>
      </c>
      <c r="E724" s="214" t="s">
        <v>19</v>
      </c>
      <c r="F724" s="215" t="s">
        <v>168</v>
      </c>
      <c r="G724" s="213"/>
      <c r="H724" s="216">
        <v>46.46</v>
      </c>
      <c r="I724" s="217"/>
      <c r="J724" s="213"/>
      <c r="K724" s="213"/>
      <c r="L724" s="218"/>
      <c r="M724" s="219"/>
      <c r="N724" s="220"/>
      <c r="O724" s="220"/>
      <c r="P724" s="220"/>
      <c r="Q724" s="220"/>
      <c r="R724" s="220"/>
      <c r="S724" s="220"/>
      <c r="T724" s="221"/>
      <c r="AT724" s="222" t="s">
        <v>166</v>
      </c>
      <c r="AU724" s="222" t="s">
        <v>81</v>
      </c>
      <c r="AV724" s="14" t="s">
        <v>169</v>
      </c>
      <c r="AW724" s="14" t="s">
        <v>33</v>
      </c>
      <c r="AX724" s="14" t="s">
        <v>79</v>
      </c>
      <c r="AY724" s="222" t="s">
        <v>154</v>
      </c>
    </row>
    <row r="725" spans="1:65" s="2" customFormat="1" ht="16.5" customHeight="1">
      <c r="A725" s="38"/>
      <c r="B725" s="39"/>
      <c r="C725" s="182" t="s">
        <v>984</v>
      </c>
      <c r="D725" s="182" t="s">
        <v>157</v>
      </c>
      <c r="E725" s="183" t="s">
        <v>985</v>
      </c>
      <c r="F725" s="184" t="s">
        <v>986</v>
      </c>
      <c r="G725" s="185" t="s">
        <v>160</v>
      </c>
      <c r="H725" s="186">
        <v>46.46</v>
      </c>
      <c r="I725" s="187"/>
      <c r="J725" s="188">
        <f>ROUND(I725*H725,2)</f>
        <v>0</v>
      </c>
      <c r="K725" s="184" t="s">
        <v>161</v>
      </c>
      <c r="L725" s="43"/>
      <c r="M725" s="189" t="s">
        <v>19</v>
      </c>
      <c r="N725" s="190" t="s">
        <v>43</v>
      </c>
      <c r="O725" s="68"/>
      <c r="P725" s="191">
        <f>O725*H725</f>
        <v>0</v>
      </c>
      <c r="Q725" s="191">
        <v>1.8000000000000001E-4</v>
      </c>
      <c r="R725" s="191">
        <f>Q725*H725</f>
        <v>8.3628000000000001E-3</v>
      </c>
      <c r="S725" s="191">
        <v>0</v>
      </c>
      <c r="T725" s="192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193" t="s">
        <v>279</v>
      </c>
      <c r="AT725" s="193" t="s">
        <v>157</v>
      </c>
      <c r="AU725" s="193" t="s">
        <v>81</v>
      </c>
      <c r="AY725" s="21" t="s">
        <v>154</v>
      </c>
      <c r="BE725" s="194">
        <f>IF(N725="základní",J725,0)</f>
        <v>0</v>
      </c>
      <c r="BF725" s="194">
        <f>IF(N725="snížená",J725,0)</f>
        <v>0</v>
      </c>
      <c r="BG725" s="194">
        <f>IF(N725="zákl. přenesená",J725,0)</f>
        <v>0</v>
      </c>
      <c r="BH725" s="194">
        <f>IF(N725="sníž. přenesená",J725,0)</f>
        <v>0</v>
      </c>
      <c r="BI725" s="194">
        <f>IF(N725="nulová",J725,0)</f>
        <v>0</v>
      </c>
      <c r="BJ725" s="21" t="s">
        <v>79</v>
      </c>
      <c r="BK725" s="194">
        <f>ROUND(I725*H725,2)</f>
        <v>0</v>
      </c>
      <c r="BL725" s="21" t="s">
        <v>279</v>
      </c>
      <c r="BM725" s="193" t="s">
        <v>987</v>
      </c>
    </row>
    <row r="726" spans="1:65" s="2" customFormat="1" ht="11.25">
      <c r="A726" s="38"/>
      <c r="B726" s="39"/>
      <c r="C726" s="40"/>
      <c r="D726" s="195" t="s">
        <v>164</v>
      </c>
      <c r="E726" s="40"/>
      <c r="F726" s="196" t="s">
        <v>988</v>
      </c>
      <c r="G726" s="40"/>
      <c r="H726" s="40"/>
      <c r="I726" s="197"/>
      <c r="J726" s="40"/>
      <c r="K726" s="40"/>
      <c r="L726" s="43"/>
      <c r="M726" s="198"/>
      <c r="N726" s="199"/>
      <c r="O726" s="68"/>
      <c r="P726" s="68"/>
      <c r="Q726" s="68"/>
      <c r="R726" s="68"/>
      <c r="S726" s="68"/>
      <c r="T726" s="69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T726" s="21" t="s">
        <v>164</v>
      </c>
      <c r="AU726" s="21" t="s">
        <v>81</v>
      </c>
    </row>
    <row r="727" spans="1:65" s="13" customFormat="1" ht="11.25">
      <c r="B727" s="200"/>
      <c r="C727" s="201"/>
      <c r="D727" s="202" t="s">
        <v>166</v>
      </c>
      <c r="E727" s="203" t="s">
        <v>19</v>
      </c>
      <c r="F727" s="204" t="s">
        <v>983</v>
      </c>
      <c r="G727" s="201"/>
      <c r="H727" s="205">
        <v>46.46</v>
      </c>
      <c r="I727" s="206"/>
      <c r="J727" s="201"/>
      <c r="K727" s="201"/>
      <c r="L727" s="207"/>
      <c r="M727" s="208"/>
      <c r="N727" s="209"/>
      <c r="O727" s="209"/>
      <c r="P727" s="209"/>
      <c r="Q727" s="209"/>
      <c r="R727" s="209"/>
      <c r="S727" s="209"/>
      <c r="T727" s="210"/>
      <c r="AT727" s="211" t="s">
        <v>166</v>
      </c>
      <c r="AU727" s="211" t="s">
        <v>81</v>
      </c>
      <c r="AV727" s="13" t="s">
        <v>81</v>
      </c>
      <c r="AW727" s="13" t="s">
        <v>33</v>
      </c>
      <c r="AX727" s="13" t="s">
        <v>72</v>
      </c>
      <c r="AY727" s="211" t="s">
        <v>154</v>
      </c>
    </row>
    <row r="728" spans="1:65" s="14" customFormat="1" ht="11.25">
      <c r="B728" s="212"/>
      <c r="C728" s="213"/>
      <c r="D728" s="202" t="s">
        <v>166</v>
      </c>
      <c r="E728" s="214" t="s">
        <v>19</v>
      </c>
      <c r="F728" s="215" t="s">
        <v>168</v>
      </c>
      <c r="G728" s="213"/>
      <c r="H728" s="216">
        <v>46.46</v>
      </c>
      <c r="I728" s="217"/>
      <c r="J728" s="213"/>
      <c r="K728" s="213"/>
      <c r="L728" s="218"/>
      <c r="M728" s="219"/>
      <c r="N728" s="220"/>
      <c r="O728" s="220"/>
      <c r="P728" s="220"/>
      <c r="Q728" s="220"/>
      <c r="R728" s="220"/>
      <c r="S728" s="220"/>
      <c r="T728" s="221"/>
      <c r="AT728" s="222" t="s">
        <v>166</v>
      </c>
      <c r="AU728" s="222" t="s">
        <v>81</v>
      </c>
      <c r="AV728" s="14" t="s">
        <v>169</v>
      </c>
      <c r="AW728" s="14" t="s">
        <v>33</v>
      </c>
      <c r="AX728" s="14" t="s">
        <v>79</v>
      </c>
      <c r="AY728" s="222" t="s">
        <v>154</v>
      </c>
    </row>
    <row r="729" spans="1:65" s="2" customFormat="1" ht="16.5" customHeight="1">
      <c r="A729" s="38"/>
      <c r="B729" s="39"/>
      <c r="C729" s="223" t="s">
        <v>989</v>
      </c>
      <c r="D729" s="223" t="s">
        <v>192</v>
      </c>
      <c r="E729" s="224" t="s">
        <v>990</v>
      </c>
      <c r="F729" s="225" t="s">
        <v>991</v>
      </c>
      <c r="G729" s="226" t="s">
        <v>497</v>
      </c>
      <c r="H729" s="227">
        <v>2.5550000000000002</v>
      </c>
      <c r="I729" s="228"/>
      <c r="J729" s="229">
        <f>ROUND(I729*H729,2)</f>
        <v>0</v>
      </c>
      <c r="K729" s="225" t="s">
        <v>161</v>
      </c>
      <c r="L729" s="230"/>
      <c r="M729" s="231" t="s">
        <v>19</v>
      </c>
      <c r="N729" s="232" t="s">
        <v>43</v>
      </c>
      <c r="O729" s="68"/>
      <c r="P729" s="191">
        <f>O729*H729</f>
        <v>0</v>
      </c>
      <c r="Q729" s="191">
        <v>0.55000000000000004</v>
      </c>
      <c r="R729" s="191">
        <f>Q729*H729</f>
        <v>1.4052500000000001</v>
      </c>
      <c r="S729" s="191">
        <v>0</v>
      </c>
      <c r="T729" s="192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193" t="s">
        <v>380</v>
      </c>
      <c r="AT729" s="193" t="s">
        <v>192</v>
      </c>
      <c r="AU729" s="193" t="s">
        <v>81</v>
      </c>
      <c r="AY729" s="21" t="s">
        <v>154</v>
      </c>
      <c r="BE729" s="194">
        <f>IF(N729="základní",J729,0)</f>
        <v>0</v>
      </c>
      <c r="BF729" s="194">
        <f>IF(N729="snížená",J729,0)</f>
        <v>0</v>
      </c>
      <c r="BG729" s="194">
        <f>IF(N729="zákl. přenesená",J729,0)</f>
        <v>0</v>
      </c>
      <c r="BH729" s="194">
        <f>IF(N729="sníž. přenesená",J729,0)</f>
        <v>0</v>
      </c>
      <c r="BI729" s="194">
        <f>IF(N729="nulová",J729,0)</f>
        <v>0</v>
      </c>
      <c r="BJ729" s="21" t="s">
        <v>79</v>
      </c>
      <c r="BK729" s="194">
        <f>ROUND(I729*H729,2)</f>
        <v>0</v>
      </c>
      <c r="BL729" s="21" t="s">
        <v>279</v>
      </c>
      <c r="BM729" s="193" t="s">
        <v>992</v>
      </c>
    </row>
    <row r="730" spans="1:65" s="13" customFormat="1" ht="11.25">
      <c r="B730" s="200"/>
      <c r="C730" s="201"/>
      <c r="D730" s="202" t="s">
        <v>166</v>
      </c>
      <c r="E730" s="201"/>
      <c r="F730" s="204" t="s">
        <v>993</v>
      </c>
      <c r="G730" s="201"/>
      <c r="H730" s="205">
        <v>2.5550000000000002</v>
      </c>
      <c r="I730" s="206"/>
      <c r="J730" s="201"/>
      <c r="K730" s="201"/>
      <c r="L730" s="207"/>
      <c r="M730" s="208"/>
      <c r="N730" s="209"/>
      <c r="O730" s="209"/>
      <c r="P730" s="209"/>
      <c r="Q730" s="209"/>
      <c r="R730" s="209"/>
      <c r="S730" s="209"/>
      <c r="T730" s="210"/>
      <c r="AT730" s="211" t="s">
        <v>166</v>
      </c>
      <c r="AU730" s="211" t="s">
        <v>81</v>
      </c>
      <c r="AV730" s="13" t="s">
        <v>81</v>
      </c>
      <c r="AW730" s="13" t="s">
        <v>4</v>
      </c>
      <c r="AX730" s="13" t="s">
        <v>79</v>
      </c>
      <c r="AY730" s="211" t="s">
        <v>154</v>
      </c>
    </row>
    <row r="731" spans="1:65" s="2" customFormat="1" ht="24.2" customHeight="1">
      <c r="A731" s="38"/>
      <c r="B731" s="39"/>
      <c r="C731" s="182" t="s">
        <v>994</v>
      </c>
      <c r="D731" s="182" t="s">
        <v>157</v>
      </c>
      <c r="E731" s="183" t="s">
        <v>995</v>
      </c>
      <c r="F731" s="184" t="s">
        <v>996</v>
      </c>
      <c r="G731" s="185" t="s">
        <v>512</v>
      </c>
      <c r="H731" s="186">
        <v>9.1050000000000004</v>
      </c>
      <c r="I731" s="187"/>
      <c r="J731" s="188">
        <f>ROUND(I731*H731,2)</f>
        <v>0</v>
      </c>
      <c r="K731" s="184" t="s">
        <v>161</v>
      </c>
      <c r="L731" s="43"/>
      <c r="M731" s="189" t="s">
        <v>19</v>
      </c>
      <c r="N731" s="190" t="s">
        <v>43</v>
      </c>
      <c r="O731" s="68"/>
      <c r="P731" s="191">
        <f>O731*H731</f>
        <v>0</v>
      </c>
      <c r="Q731" s="191">
        <v>0</v>
      </c>
      <c r="R731" s="191">
        <f>Q731*H731</f>
        <v>0</v>
      </c>
      <c r="S731" s="191">
        <v>0</v>
      </c>
      <c r="T731" s="192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193" t="s">
        <v>279</v>
      </c>
      <c r="AT731" s="193" t="s">
        <v>157</v>
      </c>
      <c r="AU731" s="193" t="s">
        <v>81</v>
      </c>
      <c r="AY731" s="21" t="s">
        <v>154</v>
      </c>
      <c r="BE731" s="194">
        <f>IF(N731="základní",J731,0)</f>
        <v>0</v>
      </c>
      <c r="BF731" s="194">
        <f>IF(N731="snížená",J731,0)</f>
        <v>0</v>
      </c>
      <c r="BG731" s="194">
        <f>IF(N731="zákl. přenesená",J731,0)</f>
        <v>0</v>
      </c>
      <c r="BH731" s="194">
        <f>IF(N731="sníž. přenesená",J731,0)</f>
        <v>0</v>
      </c>
      <c r="BI731" s="194">
        <f>IF(N731="nulová",J731,0)</f>
        <v>0</v>
      </c>
      <c r="BJ731" s="21" t="s">
        <v>79</v>
      </c>
      <c r="BK731" s="194">
        <f>ROUND(I731*H731,2)</f>
        <v>0</v>
      </c>
      <c r="BL731" s="21" t="s">
        <v>279</v>
      </c>
      <c r="BM731" s="193" t="s">
        <v>997</v>
      </c>
    </row>
    <row r="732" spans="1:65" s="2" customFormat="1" ht="11.25">
      <c r="A732" s="38"/>
      <c r="B732" s="39"/>
      <c r="C732" s="40"/>
      <c r="D732" s="195" t="s">
        <v>164</v>
      </c>
      <c r="E732" s="40"/>
      <c r="F732" s="196" t="s">
        <v>998</v>
      </c>
      <c r="G732" s="40"/>
      <c r="H732" s="40"/>
      <c r="I732" s="197"/>
      <c r="J732" s="40"/>
      <c r="K732" s="40"/>
      <c r="L732" s="43"/>
      <c r="M732" s="198"/>
      <c r="N732" s="199"/>
      <c r="O732" s="68"/>
      <c r="P732" s="68"/>
      <c r="Q732" s="68"/>
      <c r="R732" s="68"/>
      <c r="S732" s="68"/>
      <c r="T732" s="69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T732" s="21" t="s">
        <v>164</v>
      </c>
      <c r="AU732" s="21" t="s">
        <v>81</v>
      </c>
    </row>
    <row r="733" spans="1:65" s="12" customFormat="1" ht="22.9" customHeight="1">
      <c r="B733" s="166"/>
      <c r="C733" s="167"/>
      <c r="D733" s="168" t="s">
        <v>71</v>
      </c>
      <c r="E733" s="180" t="s">
        <v>999</v>
      </c>
      <c r="F733" s="180" t="s">
        <v>1000</v>
      </c>
      <c r="G733" s="167"/>
      <c r="H733" s="167"/>
      <c r="I733" s="170"/>
      <c r="J733" s="181">
        <f>BK733</f>
        <v>0</v>
      </c>
      <c r="K733" s="167"/>
      <c r="L733" s="172"/>
      <c r="M733" s="173"/>
      <c r="N733" s="174"/>
      <c r="O733" s="174"/>
      <c r="P733" s="175">
        <f>SUM(P734:P750)</f>
        <v>0</v>
      </c>
      <c r="Q733" s="174"/>
      <c r="R733" s="175">
        <f>SUM(R734:R750)</f>
        <v>1.0918695600000001</v>
      </c>
      <c r="S733" s="174"/>
      <c r="T733" s="176">
        <f>SUM(T734:T750)</f>
        <v>0</v>
      </c>
      <c r="AR733" s="177" t="s">
        <v>81</v>
      </c>
      <c r="AT733" s="178" t="s">
        <v>71</v>
      </c>
      <c r="AU733" s="178" t="s">
        <v>79</v>
      </c>
      <c r="AY733" s="177" t="s">
        <v>154</v>
      </c>
      <c r="BK733" s="179">
        <f>SUM(BK734:BK750)</f>
        <v>0</v>
      </c>
    </row>
    <row r="734" spans="1:65" s="2" customFormat="1" ht="16.5" customHeight="1">
      <c r="A734" s="38"/>
      <c r="B734" s="39"/>
      <c r="C734" s="182" t="s">
        <v>1001</v>
      </c>
      <c r="D734" s="182" t="s">
        <v>157</v>
      </c>
      <c r="E734" s="183" t="s">
        <v>1002</v>
      </c>
      <c r="F734" s="184" t="s">
        <v>1003</v>
      </c>
      <c r="G734" s="185" t="s">
        <v>160</v>
      </c>
      <c r="H734" s="186">
        <v>220.13800000000001</v>
      </c>
      <c r="I734" s="187"/>
      <c r="J734" s="188">
        <f>ROUND(I734*H734,2)</f>
        <v>0</v>
      </c>
      <c r="K734" s="184" t="s">
        <v>19</v>
      </c>
      <c r="L734" s="43"/>
      <c r="M734" s="189" t="s">
        <v>19</v>
      </c>
      <c r="N734" s="190" t="s">
        <v>43</v>
      </c>
      <c r="O734" s="68"/>
      <c r="P734" s="191">
        <f>O734*H734</f>
        <v>0</v>
      </c>
      <c r="Q734" s="191">
        <v>6.9999999999999999E-4</v>
      </c>
      <c r="R734" s="191">
        <f>Q734*H734</f>
        <v>0.1540966</v>
      </c>
      <c r="S734" s="191">
        <v>0</v>
      </c>
      <c r="T734" s="192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193" t="s">
        <v>279</v>
      </c>
      <c r="AT734" s="193" t="s">
        <v>157</v>
      </c>
      <c r="AU734" s="193" t="s">
        <v>81</v>
      </c>
      <c r="AY734" s="21" t="s">
        <v>154</v>
      </c>
      <c r="BE734" s="194">
        <f>IF(N734="základní",J734,0)</f>
        <v>0</v>
      </c>
      <c r="BF734" s="194">
        <f>IF(N734="snížená",J734,0)</f>
        <v>0</v>
      </c>
      <c r="BG734" s="194">
        <f>IF(N734="zákl. přenesená",J734,0)</f>
        <v>0</v>
      </c>
      <c r="BH734" s="194">
        <f>IF(N734="sníž. přenesená",J734,0)</f>
        <v>0</v>
      </c>
      <c r="BI734" s="194">
        <f>IF(N734="nulová",J734,0)</f>
        <v>0</v>
      </c>
      <c r="BJ734" s="21" t="s">
        <v>79</v>
      </c>
      <c r="BK734" s="194">
        <f>ROUND(I734*H734,2)</f>
        <v>0</v>
      </c>
      <c r="BL734" s="21" t="s">
        <v>279</v>
      </c>
      <c r="BM734" s="193" t="s">
        <v>1004</v>
      </c>
    </row>
    <row r="735" spans="1:65" s="15" customFormat="1" ht="11.25">
      <c r="B735" s="233"/>
      <c r="C735" s="234"/>
      <c r="D735" s="202" t="s">
        <v>166</v>
      </c>
      <c r="E735" s="235" t="s">
        <v>19</v>
      </c>
      <c r="F735" s="236" t="s">
        <v>575</v>
      </c>
      <c r="G735" s="234"/>
      <c r="H735" s="235" t="s">
        <v>19</v>
      </c>
      <c r="I735" s="237"/>
      <c r="J735" s="234"/>
      <c r="K735" s="234"/>
      <c r="L735" s="238"/>
      <c r="M735" s="239"/>
      <c r="N735" s="240"/>
      <c r="O735" s="240"/>
      <c r="P735" s="240"/>
      <c r="Q735" s="240"/>
      <c r="R735" s="240"/>
      <c r="S735" s="240"/>
      <c r="T735" s="241"/>
      <c r="AT735" s="242" t="s">
        <v>166</v>
      </c>
      <c r="AU735" s="242" t="s">
        <v>81</v>
      </c>
      <c r="AV735" s="15" t="s">
        <v>79</v>
      </c>
      <c r="AW735" s="15" t="s">
        <v>33</v>
      </c>
      <c r="AX735" s="15" t="s">
        <v>72</v>
      </c>
      <c r="AY735" s="242" t="s">
        <v>154</v>
      </c>
    </row>
    <row r="736" spans="1:65" s="13" customFormat="1" ht="11.25">
      <c r="B736" s="200"/>
      <c r="C736" s="201"/>
      <c r="D736" s="202" t="s">
        <v>166</v>
      </c>
      <c r="E736" s="203" t="s">
        <v>19</v>
      </c>
      <c r="F736" s="204" t="s">
        <v>577</v>
      </c>
      <c r="G736" s="201"/>
      <c r="H736" s="205">
        <v>220.13800000000001</v>
      </c>
      <c r="I736" s="206"/>
      <c r="J736" s="201"/>
      <c r="K736" s="201"/>
      <c r="L736" s="207"/>
      <c r="M736" s="208"/>
      <c r="N736" s="209"/>
      <c r="O736" s="209"/>
      <c r="P736" s="209"/>
      <c r="Q736" s="209"/>
      <c r="R736" s="209"/>
      <c r="S736" s="209"/>
      <c r="T736" s="210"/>
      <c r="AT736" s="211" t="s">
        <v>166</v>
      </c>
      <c r="AU736" s="211" t="s">
        <v>81</v>
      </c>
      <c r="AV736" s="13" t="s">
        <v>81</v>
      </c>
      <c r="AW736" s="13" t="s">
        <v>33</v>
      </c>
      <c r="AX736" s="13" t="s">
        <v>72</v>
      </c>
      <c r="AY736" s="211" t="s">
        <v>154</v>
      </c>
    </row>
    <row r="737" spans="1:65" s="14" customFormat="1" ht="11.25">
      <c r="B737" s="212"/>
      <c r="C737" s="213"/>
      <c r="D737" s="202" t="s">
        <v>166</v>
      </c>
      <c r="E737" s="214" t="s">
        <v>19</v>
      </c>
      <c r="F737" s="215" t="s">
        <v>168</v>
      </c>
      <c r="G737" s="213"/>
      <c r="H737" s="216">
        <v>220.13800000000001</v>
      </c>
      <c r="I737" s="217"/>
      <c r="J737" s="213"/>
      <c r="K737" s="213"/>
      <c r="L737" s="218"/>
      <c r="M737" s="219"/>
      <c r="N737" s="220"/>
      <c r="O737" s="220"/>
      <c r="P737" s="220"/>
      <c r="Q737" s="220"/>
      <c r="R737" s="220"/>
      <c r="S737" s="220"/>
      <c r="T737" s="221"/>
      <c r="AT737" s="222" t="s">
        <v>166</v>
      </c>
      <c r="AU737" s="222" t="s">
        <v>81</v>
      </c>
      <c r="AV737" s="14" t="s">
        <v>169</v>
      </c>
      <c r="AW737" s="14" t="s">
        <v>33</v>
      </c>
      <c r="AX737" s="14" t="s">
        <v>79</v>
      </c>
      <c r="AY737" s="222" t="s">
        <v>154</v>
      </c>
    </row>
    <row r="738" spans="1:65" s="2" customFormat="1" ht="21.75" customHeight="1">
      <c r="A738" s="38"/>
      <c r="B738" s="39"/>
      <c r="C738" s="182" t="s">
        <v>1005</v>
      </c>
      <c r="D738" s="182" t="s">
        <v>157</v>
      </c>
      <c r="E738" s="183" t="s">
        <v>1006</v>
      </c>
      <c r="F738" s="184" t="s">
        <v>1007</v>
      </c>
      <c r="G738" s="185" t="s">
        <v>240</v>
      </c>
      <c r="H738" s="186">
        <v>266.7</v>
      </c>
      <c r="I738" s="187"/>
      <c r="J738" s="188">
        <f>ROUND(I738*H738,2)</f>
        <v>0</v>
      </c>
      <c r="K738" s="184" t="s">
        <v>161</v>
      </c>
      <c r="L738" s="43"/>
      <c r="M738" s="189" t="s">
        <v>19</v>
      </c>
      <c r="N738" s="190" t="s">
        <v>43</v>
      </c>
      <c r="O738" s="68"/>
      <c r="P738" s="191">
        <f>O738*H738</f>
        <v>0</v>
      </c>
      <c r="Q738" s="191">
        <v>0</v>
      </c>
      <c r="R738" s="191">
        <f>Q738*H738</f>
        <v>0</v>
      </c>
      <c r="S738" s="191">
        <v>0</v>
      </c>
      <c r="T738" s="192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193" t="s">
        <v>279</v>
      </c>
      <c r="AT738" s="193" t="s">
        <v>157</v>
      </c>
      <c r="AU738" s="193" t="s">
        <v>81</v>
      </c>
      <c r="AY738" s="21" t="s">
        <v>154</v>
      </c>
      <c r="BE738" s="194">
        <f>IF(N738="základní",J738,0)</f>
        <v>0</v>
      </c>
      <c r="BF738" s="194">
        <f>IF(N738="snížená",J738,0)</f>
        <v>0</v>
      </c>
      <c r="BG738" s="194">
        <f>IF(N738="zákl. přenesená",J738,0)</f>
        <v>0</v>
      </c>
      <c r="BH738" s="194">
        <f>IF(N738="sníž. přenesená",J738,0)</f>
        <v>0</v>
      </c>
      <c r="BI738" s="194">
        <f>IF(N738="nulová",J738,0)</f>
        <v>0</v>
      </c>
      <c r="BJ738" s="21" t="s">
        <v>79</v>
      </c>
      <c r="BK738" s="194">
        <f>ROUND(I738*H738,2)</f>
        <v>0</v>
      </c>
      <c r="BL738" s="21" t="s">
        <v>279</v>
      </c>
      <c r="BM738" s="193" t="s">
        <v>1008</v>
      </c>
    </row>
    <row r="739" spans="1:65" s="2" customFormat="1" ht="11.25">
      <c r="A739" s="38"/>
      <c r="B739" s="39"/>
      <c r="C739" s="40"/>
      <c r="D739" s="195" t="s">
        <v>164</v>
      </c>
      <c r="E739" s="40"/>
      <c r="F739" s="196" t="s">
        <v>1009</v>
      </c>
      <c r="G739" s="40"/>
      <c r="H739" s="40"/>
      <c r="I739" s="197"/>
      <c r="J739" s="40"/>
      <c r="K739" s="40"/>
      <c r="L739" s="43"/>
      <c r="M739" s="198"/>
      <c r="N739" s="199"/>
      <c r="O739" s="68"/>
      <c r="P739" s="68"/>
      <c r="Q739" s="68"/>
      <c r="R739" s="68"/>
      <c r="S739" s="68"/>
      <c r="T739" s="69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T739" s="21" t="s">
        <v>164</v>
      </c>
      <c r="AU739" s="21" t="s">
        <v>81</v>
      </c>
    </row>
    <row r="740" spans="1:65" s="15" customFormat="1" ht="11.25">
      <c r="B740" s="233"/>
      <c r="C740" s="234"/>
      <c r="D740" s="202" t="s">
        <v>166</v>
      </c>
      <c r="E740" s="235" t="s">
        <v>19</v>
      </c>
      <c r="F740" s="236" t="s">
        <v>1010</v>
      </c>
      <c r="G740" s="234"/>
      <c r="H740" s="235" t="s">
        <v>19</v>
      </c>
      <c r="I740" s="237"/>
      <c r="J740" s="234"/>
      <c r="K740" s="234"/>
      <c r="L740" s="238"/>
      <c r="M740" s="239"/>
      <c r="N740" s="240"/>
      <c r="O740" s="240"/>
      <c r="P740" s="240"/>
      <c r="Q740" s="240"/>
      <c r="R740" s="240"/>
      <c r="S740" s="240"/>
      <c r="T740" s="241"/>
      <c r="AT740" s="242" t="s">
        <v>166</v>
      </c>
      <c r="AU740" s="242" t="s">
        <v>81</v>
      </c>
      <c r="AV740" s="15" t="s">
        <v>79</v>
      </c>
      <c r="AW740" s="15" t="s">
        <v>33</v>
      </c>
      <c r="AX740" s="15" t="s">
        <v>72</v>
      </c>
      <c r="AY740" s="242" t="s">
        <v>154</v>
      </c>
    </row>
    <row r="741" spans="1:65" s="13" customFormat="1" ht="11.25">
      <c r="B741" s="200"/>
      <c r="C741" s="201"/>
      <c r="D741" s="202" t="s">
        <v>166</v>
      </c>
      <c r="E741" s="203" t="s">
        <v>19</v>
      </c>
      <c r="F741" s="204" t="s">
        <v>1011</v>
      </c>
      <c r="G741" s="201"/>
      <c r="H741" s="205">
        <v>266.7</v>
      </c>
      <c r="I741" s="206"/>
      <c r="J741" s="201"/>
      <c r="K741" s="201"/>
      <c r="L741" s="207"/>
      <c r="M741" s="208"/>
      <c r="N741" s="209"/>
      <c r="O741" s="209"/>
      <c r="P741" s="209"/>
      <c r="Q741" s="209"/>
      <c r="R741" s="209"/>
      <c r="S741" s="209"/>
      <c r="T741" s="210"/>
      <c r="AT741" s="211" t="s">
        <v>166</v>
      </c>
      <c r="AU741" s="211" t="s">
        <v>81</v>
      </c>
      <c r="AV741" s="13" t="s">
        <v>81</v>
      </c>
      <c r="AW741" s="13" t="s">
        <v>33</v>
      </c>
      <c r="AX741" s="13" t="s">
        <v>72</v>
      </c>
      <c r="AY741" s="211" t="s">
        <v>154</v>
      </c>
    </row>
    <row r="742" spans="1:65" s="14" customFormat="1" ht="11.25">
      <c r="B742" s="212"/>
      <c r="C742" s="213"/>
      <c r="D742" s="202" t="s">
        <v>166</v>
      </c>
      <c r="E742" s="214" t="s">
        <v>19</v>
      </c>
      <c r="F742" s="215" t="s">
        <v>168</v>
      </c>
      <c r="G742" s="213"/>
      <c r="H742" s="216">
        <v>266.7</v>
      </c>
      <c r="I742" s="217"/>
      <c r="J742" s="213"/>
      <c r="K742" s="213"/>
      <c r="L742" s="218"/>
      <c r="M742" s="219"/>
      <c r="N742" s="220"/>
      <c r="O742" s="220"/>
      <c r="P742" s="220"/>
      <c r="Q742" s="220"/>
      <c r="R742" s="220"/>
      <c r="S742" s="220"/>
      <c r="T742" s="221"/>
      <c r="AT742" s="222" t="s">
        <v>166</v>
      </c>
      <c r="AU742" s="222" t="s">
        <v>81</v>
      </c>
      <c r="AV742" s="14" t="s">
        <v>169</v>
      </c>
      <c r="AW742" s="14" t="s">
        <v>33</v>
      </c>
      <c r="AX742" s="14" t="s">
        <v>79</v>
      </c>
      <c r="AY742" s="222" t="s">
        <v>154</v>
      </c>
    </row>
    <row r="743" spans="1:65" s="2" customFormat="1" ht="24.2" customHeight="1">
      <c r="A743" s="38"/>
      <c r="B743" s="39"/>
      <c r="C743" s="182" t="s">
        <v>1012</v>
      </c>
      <c r="D743" s="182" t="s">
        <v>157</v>
      </c>
      <c r="E743" s="183" t="s">
        <v>962</v>
      </c>
      <c r="F743" s="184" t="s">
        <v>963</v>
      </c>
      <c r="G743" s="185" t="s">
        <v>497</v>
      </c>
      <c r="H743" s="186">
        <v>1.494</v>
      </c>
      <c r="I743" s="187"/>
      <c r="J743" s="188">
        <f>ROUND(I743*H743,2)</f>
        <v>0</v>
      </c>
      <c r="K743" s="184" t="s">
        <v>161</v>
      </c>
      <c r="L743" s="43"/>
      <c r="M743" s="189" t="s">
        <v>19</v>
      </c>
      <c r="N743" s="190" t="s">
        <v>43</v>
      </c>
      <c r="O743" s="68"/>
      <c r="P743" s="191">
        <f>O743*H743</f>
        <v>0</v>
      </c>
      <c r="Q743" s="191">
        <v>2.2839999999999999E-2</v>
      </c>
      <c r="R743" s="191">
        <f>Q743*H743</f>
        <v>3.4122960000000001E-2</v>
      </c>
      <c r="S743" s="191">
        <v>0</v>
      </c>
      <c r="T743" s="192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193" t="s">
        <v>279</v>
      </c>
      <c r="AT743" s="193" t="s">
        <v>157</v>
      </c>
      <c r="AU743" s="193" t="s">
        <v>81</v>
      </c>
      <c r="AY743" s="21" t="s">
        <v>154</v>
      </c>
      <c r="BE743" s="194">
        <f>IF(N743="základní",J743,0)</f>
        <v>0</v>
      </c>
      <c r="BF743" s="194">
        <f>IF(N743="snížená",J743,0)</f>
        <v>0</v>
      </c>
      <c r="BG743" s="194">
        <f>IF(N743="zákl. přenesená",J743,0)</f>
        <v>0</v>
      </c>
      <c r="BH743" s="194">
        <f>IF(N743="sníž. přenesená",J743,0)</f>
        <v>0</v>
      </c>
      <c r="BI743" s="194">
        <f>IF(N743="nulová",J743,0)</f>
        <v>0</v>
      </c>
      <c r="BJ743" s="21" t="s">
        <v>79</v>
      </c>
      <c r="BK743" s="194">
        <f>ROUND(I743*H743,2)</f>
        <v>0</v>
      </c>
      <c r="BL743" s="21" t="s">
        <v>279</v>
      </c>
      <c r="BM743" s="193" t="s">
        <v>1013</v>
      </c>
    </row>
    <row r="744" spans="1:65" s="2" customFormat="1" ht="11.25">
      <c r="A744" s="38"/>
      <c r="B744" s="39"/>
      <c r="C744" s="40"/>
      <c r="D744" s="195" t="s">
        <v>164</v>
      </c>
      <c r="E744" s="40"/>
      <c r="F744" s="196" t="s">
        <v>965</v>
      </c>
      <c r="G744" s="40"/>
      <c r="H744" s="40"/>
      <c r="I744" s="197"/>
      <c r="J744" s="40"/>
      <c r="K744" s="40"/>
      <c r="L744" s="43"/>
      <c r="M744" s="198"/>
      <c r="N744" s="199"/>
      <c r="O744" s="68"/>
      <c r="P744" s="68"/>
      <c r="Q744" s="68"/>
      <c r="R744" s="68"/>
      <c r="S744" s="68"/>
      <c r="T744" s="69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T744" s="21" t="s">
        <v>164</v>
      </c>
      <c r="AU744" s="21" t="s">
        <v>81</v>
      </c>
    </row>
    <row r="745" spans="1:65" s="13" customFormat="1" ht="11.25">
      <c r="B745" s="200"/>
      <c r="C745" s="201"/>
      <c r="D745" s="202" t="s">
        <v>166</v>
      </c>
      <c r="E745" s="203" t="s">
        <v>19</v>
      </c>
      <c r="F745" s="204" t="s">
        <v>1014</v>
      </c>
      <c r="G745" s="201"/>
      <c r="H745" s="205">
        <v>1.494</v>
      </c>
      <c r="I745" s="206"/>
      <c r="J745" s="201"/>
      <c r="K745" s="201"/>
      <c r="L745" s="207"/>
      <c r="M745" s="208"/>
      <c r="N745" s="209"/>
      <c r="O745" s="209"/>
      <c r="P745" s="209"/>
      <c r="Q745" s="209"/>
      <c r="R745" s="209"/>
      <c r="S745" s="209"/>
      <c r="T745" s="210"/>
      <c r="AT745" s="211" t="s">
        <v>166</v>
      </c>
      <c r="AU745" s="211" t="s">
        <v>81</v>
      </c>
      <c r="AV745" s="13" t="s">
        <v>81</v>
      </c>
      <c r="AW745" s="13" t="s">
        <v>33</v>
      </c>
      <c r="AX745" s="13" t="s">
        <v>72</v>
      </c>
      <c r="AY745" s="211" t="s">
        <v>154</v>
      </c>
    </row>
    <row r="746" spans="1:65" s="14" customFormat="1" ht="11.25">
      <c r="B746" s="212"/>
      <c r="C746" s="213"/>
      <c r="D746" s="202" t="s">
        <v>166</v>
      </c>
      <c r="E746" s="214" t="s">
        <v>19</v>
      </c>
      <c r="F746" s="215" t="s">
        <v>168</v>
      </c>
      <c r="G746" s="213"/>
      <c r="H746" s="216">
        <v>1.494</v>
      </c>
      <c r="I746" s="217"/>
      <c r="J746" s="213"/>
      <c r="K746" s="213"/>
      <c r="L746" s="218"/>
      <c r="M746" s="219"/>
      <c r="N746" s="220"/>
      <c r="O746" s="220"/>
      <c r="P746" s="220"/>
      <c r="Q746" s="220"/>
      <c r="R746" s="220"/>
      <c r="S746" s="220"/>
      <c r="T746" s="221"/>
      <c r="AT746" s="222" t="s">
        <v>166</v>
      </c>
      <c r="AU746" s="222" t="s">
        <v>81</v>
      </c>
      <c r="AV746" s="14" t="s">
        <v>169</v>
      </c>
      <c r="AW746" s="14" t="s">
        <v>33</v>
      </c>
      <c r="AX746" s="14" t="s">
        <v>79</v>
      </c>
      <c r="AY746" s="222" t="s">
        <v>154</v>
      </c>
    </row>
    <row r="747" spans="1:65" s="2" customFormat="1" ht="16.5" customHeight="1">
      <c r="A747" s="38"/>
      <c r="B747" s="39"/>
      <c r="C747" s="223" t="s">
        <v>1015</v>
      </c>
      <c r="D747" s="223" t="s">
        <v>192</v>
      </c>
      <c r="E747" s="224" t="s">
        <v>969</v>
      </c>
      <c r="F747" s="225" t="s">
        <v>970</v>
      </c>
      <c r="G747" s="226" t="s">
        <v>497</v>
      </c>
      <c r="H747" s="227">
        <v>1.643</v>
      </c>
      <c r="I747" s="228"/>
      <c r="J747" s="229">
        <f>ROUND(I747*H747,2)</f>
        <v>0</v>
      </c>
      <c r="K747" s="225" t="s">
        <v>161</v>
      </c>
      <c r="L747" s="230"/>
      <c r="M747" s="231" t="s">
        <v>19</v>
      </c>
      <c r="N747" s="232" t="s">
        <v>43</v>
      </c>
      <c r="O747" s="68"/>
      <c r="P747" s="191">
        <f>O747*H747</f>
        <v>0</v>
      </c>
      <c r="Q747" s="191">
        <v>0.55000000000000004</v>
      </c>
      <c r="R747" s="191">
        <f>Q747*H747</f>
        <v>0.90365000000000006</v>
      </c>
      <c r="S747" s="191">
        <v>0</v>
      </c>
      <c r="T747" s="192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193" t="s">
        <v>380</v>
      </c>
      <c r="AT747" s="193" t="s">
        <v>192</v>
      </c>
      <c r="AU747" s="193" t="s">
        <v>81</v>
      </c>
      <c r="AY747" s="21" t="s">
        <v>154</v>
      </c>
      <c r="BE747" s="194">
        <f>IF(N747="základní",J747,0)</f>
        <v>0</v>
      </c>
      <c r="BF747" s="194">
        <f>IF(N747="snížená",J747,0)</f>
        <v>0</v>
      </c>
      <c r="BG747" s="194">
        <f>IF(N747="zákl. přenesená",J747,0)</f>
        <v>0</v>
      </c>
      <c r="BH747" s="194">
        <f>IF(N747="sníž. přenesená",J747,0)</f>
        <v>0</v>
      </c>
      <c r="BI747" s="194">
        <f>IF(N747="nulová",J747,0)</f>
        <v>0</v>
      </c>
      <c r="BJ747" s="21" t="s">
        <v>79</v>
      </c>
      <c r="BK747" s="194">
        <f>ROUND(I747*H747,2)</f>
        <v>0</v>
      </c>
      <c r="BL747" s="21" t="s">
        <v>279</v>
      </c>
      <c r="BM747" s="193" t="s">
        <v>1016</v>
      </c>
    </row>
    <row r="748" spans="1:65" s="13" customFormat="1" ht="11.25">
      <c r="B748" s="200"/>
      <c r="C748" s="201"/>
      <c r="D748" s="202" t="s">
        <v>166</v>
      </c>
      <c r="E748" s="201"/>
      <c r="F748" s="204" t="s">
        <v>1017</v>
      </c>
      <c r="G748" s="201"/>
      <c r="H748" s="205">
        <v>1.643</v>
      </c>
      <c r="I748" s="206"/>
      <c r="J748" s="201"/>
      <c r="K748" s="201"/>
      <c r="L748" s="207"/>
      <c r="M748" s="208"/>
      <c r="N748" s="209"/>
      <c r="O748" s="209"/>
      <c r="P748" s="209"/>
      <c r="Q748" s="209"/>
      <c r="R748" s="209"/>
      <c r="S748" s="209"/>
      <c r="T748" s="210"/>
      <c r="AT748" s="211" t="s">
        <v>166</v>
      </c>
      <c r="AU748" s="211" t="s">
        <v>81</v>
      </c>
      <c r="AV748" s="13" t="s">
        <v>81</v>
      </c>
      <c r="AW748" s="13" t="s">
        <v>4</v>
      </c>
      <c r="AX748" s="13" t="s">
        <v>79</v>
      </c>
      <c r="AY748" s="211" t="s">
        <v>154</v>
      </c>
    </row>
    <row r="749" spans="1:65" s="2" customFormat="1" ht="37.9" customHeight="1">
      <c r="A749" s="38"/>
      <c r="B749" s="39"/>
      <c r="C749" s="182" t="s">
        <v>1018</v>
      </c>
      <c r="D749" s="182" t="s">
        <v>157</v>
      </c>
      <c r="E749" s="183" t="s">
        <v>1019</v>
      </c>
      <c r="F749" s="184" t="s">
        <v>1020</v>
      </c>
      <c r="G749" s="185" t="s">
        <v>512</v>
      </c>
      <c r="H749" s="186">
        <v>1.0920000000000001</v>
      </c>
      <c r="I749" s="187"/>
      <c r="J749" s="188">
        <f>ROUND(I749*H749,2)</f>
        <v>0</v>
      </c>
      <c r="K749" s="184" t="s">
        <v>161</v>
      </c>
      <c r="L749" s="43"/>
      <c r="M749" s="189" t="s">
        <v>19</v>
      </c>
      <c r="N749" s="190" t="s">
        <v>43</v>
      </c>
      <c r="O749" s="68"/>
      <c r="P749" s="191">
        <f>O749*H749</f>
        <v>0</v>
      </c>
      <c r="Q749" s="191">
        <v>0</v>
      </c>
      <c r="R749" s="191">
        <f>Q749*H749</f>
        <v>0</v>
      </c>
      <c r="S749" s="191">
        <v>0</v>
      </c>
      <c r="T749" s="192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193" t="s">
        <v>279</v>
      </c>
      <c r="AT749" s="193" t="s">
        <v>157</v>
      </c>
      <c r="AU749" s="193" t="s">
        <v>81</v>
      </c>
      <c r="AY749" s="21" t="s">
        <v>154</v>
      </c>
      <c r="BE749" s="194">
        <f>IF(N749="základní",J749,0)</f>
        <v>0</v>
      </c>
      <c r="BF749" s="194">
        <f>IF(N749="snížená",J749,0)</f>
        <v>0</v>
      </c>
      <c r="BG749" s="194">
        <f>IF(N749="zákl. přenesená",J749,0)</f>
        <v>0</v>
      </c>
      <c r="BH749" s="194">
        <f>IF(N749="sníž. přenesená",J749,0)</f>
        <v>0</v>
      </c>
      <c r="BI749" s="194">
        <f>IF(N749="nulová",J749,0)</f>
        <v>0</v>
      </c>
      <c r="BJ749" s="21" t="s">
        <v>79</v>
      </c>
      <c r="BK749" s="194">
        <f>ROUND(I749*H749,2)</f>
        <v>0</v>
      </c>
      <c r="BL749" s="21" t="s">
        <v>279</v>
      </c>
      <c r="BM749" s="193" t="s">
        <v>1021</v>
      </c>
    </row>
    <row r="750" spans="1:65" s="2" customFormat="1" ht="11.25">
      <c r="A750" s="38"/>
      <c r="B750" s="39"/>
      <c r="C750" s="40"/>
      <c r="D750" s="195" t="s">
        <v>164</v>
      </c>
      <c r="E750" s="40"/>
      <c r="F750" s="196" t="s">
        <v>1022</v>
      </c>
      <c r="G750" s="40"/>
      <c r="H750" s="40"/>
      <c r="I750" s="197"/>
      <c r="J750" s="40"/>
      <c r="K750" s="40"/>
      <c r="L750" s="43"/>
      <c r="M750" s="198"/>
      <c r="N750" s="199"/>
      <c r="O750" s="68"/>
      <c r="P750" s="68"/>
      <c r="Q750" s="68"/>
      <c r="R750" s="68"/>
      <c r="S750" s="68"/>
      <c r="T750" s="69"/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T750" s="21" t="s">
        <v>164</v>
      </c>
      <c r="AU750" s="21" t="s">
        <v>81</v>
      </c>
    </row>
    <row r="751" spans="1:65" s="12" customFormat="1" ht="22.9" customHeight="1">
      <c r="B751" s="166"/>
      <c r="C751" s="167"/>
      <c r="D751" s="168" t="s">
        <v>71</v>
      </c>
      <c r="E751" s="180" t="s">
        <v>1023</v>
      </c>
      <c r="F751" s="180" t="s">
        <v>1024</v>
      </c>
      <c r="G751" s="167"/>
      <c r="H751" s="167"/>
      <c r="I751" s="170"/>
      <c r="J751" s="181">
        <f>BK751</f>
        <v>0</v>
      </c>
      <c r="K751" s="167"/>
      <c r="L751" s="172"/>
      <c r="M751" s="173"/>
      <c r="N751" s="174"/>
      <c r="O751" s="174"/>
      <c r="P751" s="175">
        <f>SUM(P752:P821)</f>
        <v>0</v>
      </c>
      <c r="Q751" s="174"/>
      <c r="R751" s="175">
        <f>SUM(R752:R821)</f>
        <v>2.7399383400000001</v>
      </c>
      <c r="S751" s="174"/>
      <c r="T751" s="176">
        <f>SUM(T752:T821)</f>
        <v>0</v>
      </c>
      <c r="AR751" s="177" t="s">
        <v>81</v>
      </c>
      <c r="AT751" s="178" t="s">
        <v>71</v>
      </c>
      <c r="AU751" s="178" t="s">
        <v>79</v>
      </c>
      <c r="AY751" s="177" t="s">
        <v>154</v>
      </c>
      <c r="BK751" s="179">
        <f>SUM(BK752:BK821)</f>
        <v>0</v>
      </c>
    </row>
    <row r="752" spans="1:65" s="2" customFormat="1" ht="16.5" customHeight="1">
      <c r="A752" s="38"/>
      <c r="B752" s="39"/>
      <c r="C752" s="182" t="s">
        <v>1025</v>
      </c>
      <c r="D752" s="182" t="s">
        <v>157</v>
      </c>
      <c r="E752" s="183" t="s">
        <v>1026</v>
      </c>
      <c r="F752" s="184" t="s">
        <v>1027</v>
      </c>
      <c r="G752" s="185" t="s">
        <v>160</v>
      </c>
      <c r="H752" s="186">
        <v>307.82</v>
      </c>
      <c r="I752" s="187"/>
      <c r="J752" s="188">
        <f>ROUND(I752*H752,2)</f>
        <v>0</v>
      </c>
      <c r="K752" s="184" t="s">
        <v>161</v>
      </c>
      <c r="L752" s="43"/>
      <c r="M752" s="189" t="s">
        <v>19</v>
      </c>
      <c r="N752" s="190" t="s">
        <v>43</v>
      </c>
      <c r="O752" s="68"/>
      <c r="P752" s="191">
        <f>O752*H752</f>
        <v>0</v>
      </c>
      <c r="Q752" s="191">
        <v>0</v>
      </c>
      <c r="R752" s="191">
        <f>Q752*H752</f>
        <v>0</v>
      </c>
      <c r="S752" s="191">
        <v>0</v>
      </c>
      <c r="T752" s="192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193" t="s">
        <v>279</v>
      </c>
      <c r="AT752" s="193" t="s">
        <v>157</v>
      </c>
      <c r="AU752" s="193" t="s">
        <v>81</v>
      </c>
      <c r="AY752" s="21" t="s">
        <v>154</v>
      </c>
      <c r="BE752" s="194">
        <f>IF(N752="základní",J752,0)</f>
        <v>0</v>
      </c>
      <c r="BF752" s="194">
        <f>IF(N752="snížená",J752,0)</f>
        <v>0</v>
      </c>
      <c r="BG752" s="194">
        <f>IF(N752="zákl. přenesená",J752,0)</f>
        <v>0</v>
      </c>
      <c r="BH752" s="194">
        <f>IF(N752="sníž. přenesená",J752,0)</f>
        <v>0</v>
      </c>
      <c r="BI752" s="194">
        <f>IF(N752="nulová",J752,0)</f>
        <v>0</v>
      </c>
      <c r="BJ752" s="21" t="s">
        <v>79</v>
      </c>
      <c r="BK752" s="194">
        <f>ROUND(I752*H752,2)</f>
        <v>0</v>
      </c>
      <c r="BL752" s="21" t="s">
        <v>279</v>
      </c>
      <c r="BM752" s="193" t="s">
        <v>1028</v>
      </c>
    </row>
    <row r="753" spans="1:65" s="2" customFormat="1" ht="11.25">
      <c r="A753" s="38"/>
      <c r="B753" s="39"/>
      <c r="C753" s="40"/>
      <c r="D753" s="195" t="s">
        <v>164</v>
      </c>
      <c r="E753" s="40"/>
      <c r="F753" s="196" t="s">
        <v>1029</v>
      </c>
      <c r="G753" s="40"/>
      <c r="H753" s="40"/>
      <c r="I753" s="197"/>
      <c r="J753" s="40"/>
      <c r="K753" s="40"/>
      <c r="L753" s="43"/>
      <c r="M753" s="198"/>
      <c r="N753" s="199"/>
      <c r="O753" s="68"/>
      <c r="P753" s="68"/>
      <c r="Q753" s="68"/>
      <c r="R753" s="68"/>
      <c r="S753" s="68"/>
      <c r="T753" s="69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21" t="s">
        <v>164</v>
      </c>
      <c r="AU753" s="21" t="s">
        <v>81</v>
      </c>
    </row>
    <row r="754" spans="1:65" s="13" customFormat="1" ht="11.25">
      <c r="B754" s="200"/>
      <c r="C754" s="201"/>
      <c r="D754" s="202" t="s">
        <v>166</v>
      </c>
      <c r="E754" s="203" t="s">
        <v>19</v>
      </c>
      <c r="F754" s="204" t="s">
        <v>1030</v>
      </c>
      <c r="G754" s="201"/>
      <c r="H754" s="205">
        <v>299.892</v>
      </c>
      <c r="I754" s="206"/>
      <c r="J754" s="201"/>
      <c r="K754" s="201"/>
      <c r="L754" s="207"/>
      <c r="M754" s="208"/>
      <c r="N754" s="209"/>
      <c r="O754" s="209"/>
      <c r="P754" s="209"/>
      <c r="Q754" s="209"/>
      <c r="R754" s="209"/>
      <c r="S754" s="209"/>
      <c r="T754" s="210"/>
      <c r="AT754" s="211" t="s">
        <v>166</v>
      </c>
      <c r="AU754" s="211" t="s">
        <v>81</v>
      </c>
      <c r="AV754" s="13" t="s">
        <v>81</v>
      </c>
      <c r="AW754" s="13" t="s">
        <v>33</v>
      </c>
      <c r="AX754" s="13" t="s">
        <v>72</v>
      </c>
      <c r="AY754" s="211" t="s">
        <v>154</v>
      </c>
    </row>
    <row r="755" spans="1:65" s="13" customFormat="1" ht="11.25">
      <c r="B755" s="200"/>
      <c r="C755" s="201"/>
      <c r="D755" s="202" t="s">
        <v>166</v>
      </c>
      <c r="E755" s="203" t="s">
        <v>19</v>
      </c>
      <c r="F755" s="204" t="s">
        <v>1031</v>
      </c>
      <c r="G755" s="201"/>
      <c r="H755" s="205">
        <v>7.9279999999999999</v>
      </c>
      <c r="I755" s="206"/>
      <c r="J755" s="201"/>
      <c r="K755" s="201"/>
      <c r="L755" s="207"/>
      <c r="M755" s="208"/>
      <c r="N755" s="209"/>
      <c r="O755" s="209"/>
      <c r="P755" s="209"/>
      <c r="Q755" s="209"/>
      <c r="R755" s="209"/>
      <c r="S755" s="209"/>
      <c r="T755" s="210"/>
      <c r="AT755" s="211" t="s">
        <v>166</v>
      </c>
      <c r="AU755" s="211" t="s">
        <v>81</v>
      </c>
      <c r="AV755" s="13" t="s">
        <v>81</v>
      </c>
      <c r="AW755" s="13" t="s">
        <v>33</v>
      </c>
      <c r="AX755" s="13" t="s">
        <v>72</v>
      </c>
      <c r="AY755" s="211" t="s">
        <v>154</v>
      </c>
    </row>
    <row r="756" spans="1:65" s="14" customFormat="1" ht="11.25">
      <c r="B756" s="212"/>
      <c r="C756" s="213"/>
      <c r="D756" s="202" t="s">
        <v>166</v>
      </c>
      <c r="E756" s="214" t="s">
        <v>19</v>
      </c>
      <c r="F756" s="215" t="s">
        <v>168</v>
      </c>
      <c r="G756" s="213"/>
      <c r="H756" s="216">
        <v>307.82</v>
      </c>
      <c r="I756" s="217"/>
      <c r="J756" s="213"/>
      <c r="K756" s="213"/>
      <c r="L756" s="218"/>
      <c r="M756" s="219"/>
      <c r="N756" s="220"/>
      <c r="O756" s="220"/>
      <c r="P756" s="220"/>
      <c r="Q756" s="220"/>
      <c r="R756" s="220"/>
      <c r="S756" s="220"/>
      <c r="T756" s="221"/>
      <c r="AT756" s="222" t="s">
        <v>166</v>
      </c>
      <c r="AU756" s="222" t="s">
        <v>81</v>
      </c>
      <c r="AV756" s="14" t="s">
        <v>169</v>
      </c>
      <c r="AW756" s="14" t="s">
        <v>33</v>
      </c>
      <c r="AX756" s="14" t="s">
        <v>79</v>
      </c>
      <c r="AY756" s="222" t="s">
        <v>154</v>
      </c>
    </row>
    <row r="757" spans="1:65" s="2" customFormat="1" ht="16.5" customHeight="1">
      <c r="A757" s="38"/>
      <c r="B757" s="39"/>
      <c r="C757" s="223" t="s">
        <v>1032</v>
      </c>
      <c r="D757" s="223" t="s">
        <v>192</v>
      </c>
      <c r="E757" s="224" t="s">
        <v>1033</v>
      </c>
      <c r="F757" s="225" t="s">
        <v>1034</v>
      </c>
      <c r="G757" s="226" t="s">
        <v>160</v>
      </c>
      <c r="H757" s="227">
        <v>353.99299999999999</v>
      </c>
      <c r="I757" s="228"/>
      <c r="J757" s="229">
        <f>ROUND(I757*H757,2)</f>
        <v>0</v>
      </c>
      <c r="K757" s="225" t="s">
        <v>161</v>
      </c>
      <c r="L757" s="230"/>
      <c r="M757" s="231" t="s">
        <v>19</v>
      </c>
      <c r="N757" s="232" t="s">
        <v>43</v>
      </c>
      <c r="O757" s="68"/>
      <c r="P757" s="191">
        <f>O757*H757</f>
        <v>0</v>
      </c>
      <c r="Q757" s="191">
        <v>5.0000000000000001E-4</v>
      </c>
      <c r="R757" s="191">
        <f>Q757*H757</f>
        <v>0.1769965</v>
      </c>
      <c r="S757" s="191">
        <v>0</v>
      </c>
      <c r="T757" s="192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193" t="s">
        <v>380</v>
      </c>
      <c r="AT757" s="193" t="s">
        <v>192</v>
      </c>
      <c r="AU757" s="193" t="s">
        <v>81</v>
      </c>
      <c r="AY757" s="21" t="s">
        <v>154</v>
      </c>
      <c r="BE757" s="194">
        <f>IF(N757="základní",J757,0)</f>
        <v>0</v>
      </c>
      <c r="BF757" s="194">
        <f>IF(N757="snížená",J757,0)</f>
        <v>0</v>
      </c>
      <c r="BG757" s="194">
        <f>IF(N757="zákl. přenesená",J757,0)</f>
        <v>0</v>
      </c>
      <c r="BH757" s="194">
        <f>IF(N757="sníž. přenesená",J757,0)</f>
        <v>0</v>
      </c>
      <c r="BI757" s="194">
        <f>IF(N757="nulová",J757,0)</f>
        <v>0</v>
      </c>
      <c r="BJ757" s="21" t="s">
        <v>79</v>
      </c>
      <c r="BK757" s="194">
        <f>ROUND(I757*H757,2)</f>
        <v>0</v>
      </c>
      <c r="BL757" s="21" t="s">
        <v>279</v>
      </c>
      <c r="BM757" s="193" t="s">
        <v>1035</v>
      </c>
    </row>
    <row r="758" spans="1:65" s="13" customFormat="1" ht="11.25">
      <c r="B758" s="200"/>
      <c r="C758" s="201"/>
      <c r="D758" s="202" t="s">
        <v>166</v>
      </c>
      <c r="E758" s="201"/>
      <c r="F758" s="204" t="s">
        <v>1036</v>
      </c>
      <c r="G758" s="201"/>
      <c r="H758" s="205">
        <v>353.99299999999999</v>
      </c>
      <c r="I758" s="206"/>
      <c r="J758" s="201"/>
      <c r="K758" s="201"/>
      <c r="L758" s="207"/>
      <c r="M758" s="208"/>
      <c r="N758" s="209"/>
      <c r="O758" s="209"/>
      <c r="P758" s="209"/>
      <c r="Q758" s="209"/>
      <c r="R758" s="209"/>
      <c r="S758" s="209"/>
      <c r="T758" s="210"/>
      <c r="AT758" s="211" t="s">
        <v>166</v>
      </c>
      <c r="AU758" s="211" t="s">
        <v>81</v>
      </c>
      <c r="AV758" s="13" t="s">
        <v>81</v>
      </c>
      <c r="AW758" s="13" t="s">
        <v>4</v>
      </c>
      <c r="AX758" s="13" t="s">
        <v>79</v>
      </c>
      <c r="AY758" s="211" t="s">
        <v>154</v>
      </c>
    </row>
    <row r="759" spans="1:65" s="2" customFormat="1" ht="24.2" customHeight="1">
      <c r="A759" s="38"/>
      <c r="B759" s="39"/>
      <c r="C759" s="182" t="s">
        <v>1037</v>
      </c>
      <c r="D759" s="182" t="s">
        <v>157</v>
      </c>
      <c r="E759" s="183" t="s">
        <v>1038</v>
      </c>
      <c r="F759" s="184" t="s">
        <v>1039</v>
      </c>
      <c r="G759" s="185" t="s">
        <v>160</v>
      </c>
      <c r="H759" s="186">
        <v>299.892</v>
      </c>
      <c r="I759" s="187"/>
      <c r="J759" s="188">
        <f>ROUND(I759*H759,2)</f>
        <v>0</v>
      </c>
      <c r="K759" s="184" t="s">
        <v>161</v>
      </c>
      <c r="L759" s="43"/>
      <c r="M759" s="189" t="s">
        <v>19</v>
      </c>
      <c r="N759" s="190" t="s">
        <v>43</v>
      </c>
      <c r="O759" s="68"/>
      <c r="P759" s="191">
        <f>O759*H759</f>
        <v>0</v>
      </c>
      <c r="Q759" s="191">
        <v>0</v>
      </c>
      <c r="R759" s="191">
        <f>Q759*H759</f>
        <v>0</v>
      </c>
      <c r="S759" s="191">
        <v>0</v>
      </c>
      <c r="T759" s="192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193" t="s">
        <v>279</v>
      </c>
      <c r="AT759" s="193" t="s">
        <v>157</v>
      </c>
      <c r="AU759" s="193" t="s">
        <v>81</v>
      </c>
      <c r="AY759" s="21" t="s">
        <v>154</v>
      </c>
      <c r="BE759" s="194">
        <f>IF(N759="základní",J759,0)</f>
        <v>0</v>
      </c>
      <c r="BF759" s="194">
        <f>IF(N759="snížená",J759,0)</f>
        <v>0</v>
      </c>
      <c r="BG759" s="194">
        <f>IF(N759="zákl. přenesená",J759,0)</f>
        <v>0</v>
      </c>
      <c r="BH759" s="194">
        <f>IF(N759="sníž. přenesená",J759,0)</f>
        <v>0</v>
      </c>
      <c r="BI759" s="194">
        <f>IF(N759="nulová",J759,0)</f>
        <v>0</v>
      </c>
      <c r="BJ759" s="21" t="s">
        <v>79</v>
      </c>
      <c r="BK759" s="194">
        <f>ROUND(I759*H759,2)</f>
        <v>0</v>
      </c>
      <c r="BL759" s="21" t="s">
        <v>279</v>
      </c>
      <c r="BM759" s="193" t="s">
        <v>1040</v>
      </c>
    </row>
    <row r="760" spans="1:65" s="2" customFormat="1" ht="11.25">
      <c r="A760" s="38"/>
      <c r="B760" s="39"/>
      <c r="C760" s="40"/>
      <c r="D760" s="195" t="s">
        <v>164</v>
      </c>
      <c r="E760" s="40"/>
      <c r="F760" s="196" t="s">
        <v>1041</v>
      </c>
      <c r="G760" s="40"/>
      <c r="H760" s="40"/>
      <c r="I760" s="197"/>
      <c r="J760" s="40"/>
      <c r="K760" s="40"/>
      <c r="L760" s="43"/>
      <c r="M760" s="198"/>
      <c r="N760" s="199"/>
      <c r="O760" s="68"/>
      <c r="P760" s="68"/>
      <c r="Q760" s="68"/>
      <c r="R760" s="68"/>
      <c r="S760" s="68"/>
      <c r="T760" s="69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21" t="s">
        <v>164</v>
      </c>
      <c r="AU760" s="21" t="s">
        <v>81</v>
      </c>
    </row>
    <row r="761" spans="1:65" s="13" customFormat="1" ht="11.25">
      <c r="B761" s="200"/>
      <c r="C761" s="201"/>
      <c r="D761" s="202" t="s">
        <v>166</v>
      </c>
      <c r="E761" s="203" t="s">
        <v>19</v>
      </c>
      <c r="F761" s="204" t="s">
        <v>1030</v>
      </c>
      <c r="G761" s="201"/>
      <c r="H761" s="205">
        <v>299.892</v>
      </c>
      <c r="I761" s="206"/>
      <c r="J761" s="201"/>
      <c r="K761" s="201"/>
      <c r="L761" s="207"/>
      <c r="M761" s="208"/>
      <c r="N761" s="209"/>
      <c r="O761" s="209"/>
      <c r="P761" s="209"/>
      <c r="Q761" s="209"/>
      <c r="R761" s="209"/>
      <c r="S761" s="209"/>
      <c r="T761" s="210"/>
      <c r="AT761" s="211" t="s">
        <v>166</v>
      </c>
      <c r="AU761" s="211" t="s">
        <v>81</v>
      </c>
      <c r="AV761" s="13" t="s">
        <v>81</v>
      </c>
      <c r="AW761" s="13" t="s">
        <v>33</v>
      </c>
      <c r="AX761" s="13" t="s">
        <v>72</v>
      </c>
      <c r="AY761" s="211" t="s">
        <v>154</v>
      </c>
    </row>
    <row r="762" spans="1:65" s="14" customFormat="1" ht="11.25">
      <c r="B762" s="212"/>
      <c r="C762" s="213"/>
      <c r="D762" s="202" t="s">
        <v>166</v>
      </c>
      <c r="E762" s="214" t="s">
        <v>19</v>
      </c>
      <c r="F762" s="215" t="s">
        <v>168</v>
      </c>
      <c r="G762" s="213"/>
      <c r="H762" s="216">
        <v>299.892</v>
      </c>
      <c r="I762" s="217"/>
      <c r="J762" s="213"/>
      <c r="K762" s="213"/>
      <c r="L762" s="218"/>
      <c r="M762" s="219"/>
      <c r="N762" s="220"/>
      <c r="O762" s="220"/>
      <c r="P762" s="220"/>
      <c r="Q762" s="220"/>
      <c r="R762" s="220"/>
      <c r="S762" s="220"/>
      <c r="T762" s="221"/>
      <c r="AT762" s="222" t="s">
        <v>166</v>
      </c>
      <c r="AU762" s="222" t="s">
        <v>81</v>
      </c>
      <c r="AV762" s="14" t="s">
        <v>169</v>
      </c>
      <c r="AW762" s="14" t="s">
        <v>33</v>
      </c>
      <c r="AX762" s="14" t="s">
        <v>79</v>
      </c>
      <c r="AY762" s="222" t="s">
        <v>154</v>
      </c>
    </row>
    <row r="763" spans="1:65" s="2" customFormat="1" ht="16.5" customHeight="1">
      <c r="A763" s="38"/>
      <c r="B763" s="39"/>
      <c r="C763" s="223" t="s">
        <v>1042</v>
      </c>
      <c r="D763" s="223" t="s">
        <v>192</v>
      </c>
      <c r="E763" s="224" t="s">
        <v>1043</v>
      </c>
      <c r="F763" s="225" t="s">
        <v>1044</v>
      </c>
      <c r="G763" s="226" t="s">
        <v>160</v>
      </c>
      <c r="H763" s="227">
        <v>344.87599999999998</v>
      </c>
      <c r="I763" s="228"/>
      <c r="J763" s="229">
        <f>ROUND(I763*H763,2)</f>
        <v>0</v>
      </c>
      <c r="K763" s="225" t="s">
        <v>161</v>
      </c>
      <c r="L763" s="230"/>
      <c r="M763" s="231" t="s">
        <v>19</v>
      </c>
      <c r="N763" s="232" t="s">
        <v>43</v>
      </c>
      <c r="O763" s="68"/>
      <c r="P763" s="191">
        <f>O763*H763</f>
        <v>0</v>
      </c>
      <c r="Q763" s="191">
        <v>4.5900000000000003E-3</v>
      </c>
      <c r="R763" s="191">
        <f>Q763*H763</f>
        <v>1.5829808400000001</v>
      </c>
      <c r="S763" s="191">
        <v>0</v>
      </c>
      <c r="T763" s="192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193" t="s">
        <v>380</v>
      </c>
      <c r="AT763" s="193" t="s">
        <v>192</v>
      </c>
      <c r="AU763" s="193" t="s">
        <v>81</v>
      </c>
      <c r="AY763" s="21" t="s">
        <v>154</v>
      </c>
      <c r="BE763" s="194">
        <f>IF(N763="základní",J763,0)</f>
        <v>0</v>
      </c>
      <c r="BF763" s="194">
        <f>IF(N763="snížená",J763,0)</f>
        <v>0</v>
      </c>
      <c r="BG763" s="194">
        <f>IF(N763="zákl. přenesená",J763,0)</f>
        <v>0</v>
      </c>
      <c r="BH763" s="194">
        <f>IF(N763="sníž. přenesená",J763,0)</f>
        <v>0</v>
      </c>
      <c r="BI763" s="194">
        <f>IF(N763="nulová",J763,0)</f>
        <v>0</v>
      </c>
      <c r="BJ763" s="21" t="s">
        <v>79</v>
      </c>
      <c r="BK763" s="194">
        <f>ROUND(I763*H763,2)</f>
        <v>0</v>
      </c>
      <c r="BL763" s="21" t="s">
        <v>279</v>
      </c>
      <c r="BM763" s="193" t="s">
        <v>1045</v>
      </c>
    </row>
    <row r="764" spans="1:65" s="13" customFormat="1" ht="11.25">
      <c r="B764" s="200"/>
      <c r="C764" s="201"/>
      <c r="D764" s="202" t="s">
        <v>166</v>
      </c>
      <c r="E764" s="201"/>
      <c r="F764" s="204" t="s">
        <v>1046</v>
      </c>
      <c r="G764" s="201"/>
      <c r="H764" s="205">
        <v>344.87599999999998</v>
      </c>
      <c r="I764" s="206"/>
      <c r="J764" s="201"/>
      <c r="K764" s="201"/>
      <c r="L764" s="207"/>
      <c r="M764" s="208"/>
      <c r="N764" s="209"/>
      <c r="O764" s="209"/>
      <c r="P764" s="209"/>
      <c r="Q764" s="209"/>
      <c r="R764" s="209"/>
      <c r="S764" s="209"/>
      <c r="T764" s="210"/>
      <c r="AT764" s="211" t="s">
        <v>166</v>
      </c>
      <c r="AU764" s="211" t="s">
        <v>81</v>
      </c>
      <c r="AV764" s="13" t="s">
        <v>81</v>
      </c>
      <c r="AW764" s="13" t="s">
        <v>4</v>
      </c>
      <c r="AX764" s="13" t="s">
        <v>79</v>
      </c>
      <c r="AY764" s="211" t="s">
        <v>154</v>
      </c>
    </row>
    <row r="765" spans="1:65" s="2" customFormat="1" ht="16.5" customHeight="1">
      <c r="A765" s="38"/>
      <c r="B765" s="39"/>
      <c r="C765" s="182" t="s">
        <v>1047</v>
      </c>
      <c r="D765" s="182" t="s">
        <v>157</v>
      </c>
      <c r="E765" s="183" t="s">
        <v>1048</v>
      </c>
      <c r="F765" s="184" t="s">
        <v>1049</v>
      </c>
      <c r="G765" s="185" t="s">
        <v>240</v>
      </c>
      <c r="H765" s="186">
        <v>63.87</v>
      </c>
      <c r="I765" s="187"/>
      <c r="J765" s="188">
        <f>ROUND(I765*H765,2)</f>
        <v>0</v>
      </c>
      <c r="K765" s="184" t="s">
        <v>161</v>
      </c>
      <c r="L765" s="43"/>
      <c r="M765" s="189" t="s">
        <v>19</v>
      </c>
      <c r="N765" s="190" t="s">
        <v>43</v>
      </c>
      <c r="O765" s="68"/>
      <c r="P765" s="191">
        <f>O765*H765</f>
        <v>0</v>
      </c>
      <c r="Q765" s="191">
        <v>2.0000000000000001E-4</v>
      </c>
      <c r="R765" s="191">
        <f>Q765*H765</f>
        <v>1.2774000000000001E-2</v>
      </c>
      <c r="S765" s="191">
        <v>0</v>
      </c>
      <c r="T765" s="192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193" t="s">
        <v>279</v>
      </c>
      <c r="AT765" s="193" t="s">
        <v>157</v>
      </c>
      <c r="AU765" s="193" t="s">
        <v>81</v>
      </c>
      <c r="AY765" s="21" t="s">
        <v>154</v>
      </c>
      <c r="BE765" s="194">
        <f>IF(N765="základní",J765,0)</f>
        <v>0</v>
      </c>
      <c r="BF765" s="194">
        <f>IF(N765="snížená",J765,0)</f>
        <v>0</v>
      </c>
      <c r="BG765" s="194">
        <f>IF(N765="zákl. přenesená",J765,0)</f>
        <v>0</v>
      </c>
      <c r="BH765" s="194">
        <f>IF(N765="sníž. přenesená",J765,0)</f>
        <v>0</v>
      </c>
      <c r="BI765" s="194">
        <f>IF(N765="nulová",J765,0)</f>
        <v>0</v>
      </c>
      <c r="BJ765" s="21" t="s">
        <v>79</v>
      </c>
      <c r="BK765" s="194">
        <f>ROUND(I765*H765,2)</f>
        <v>0</v>
      </c>
      <c r="BL765" s="21" t="s">
        <v>279</v>
      </c>
      <c r="BM765" s="193" t="s">
        <v>1050</v>
      </c>
    </row>
    <row r="766" spans="1:65" s="2" customFormat="1" ht="11.25">
      <c r="A766" s="38"/>
      <c r="B766" s="39"/>
      <c r="C766" s="40"/>
      <c r="D766" s="195" t="s">
        <v>164</v>
      </c>
      <c r="E766" s="40"/>
      <c r="F766" s="196" t="s">
        <v>1051</v>
      </c>
      <c r="G766" s="40"/>
      <c r="H766" s="40"/>
      <c r="I766" s="197"/>
      <c r="J766" s="40"/>
      <c r="K766" s="40"/>
      <c r="L766" s="43"/>
      <c r="M766" s="198"/>
      <c r="N766" s="199"/>
      <c r="O766" s="68"/>
      <c r="P766" s="68"/>
      <c r="Q766" s="68"/>
      <c r="R766" s="68"/>
      <c r="S766" s="68"/>
      <c r="T766" s="69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21" t="s">
        <v>164</v>
      </c>
      <c r="AU766" s="21" t="s">
        <v>81</v>
      </c>
    </row>
    <row r="767" spans="1:65" s="13" customFormat="1" ht="11.25">
      <c r="B767" s="200"/>
      <c r="C767" s="201"/>
      <c r="D767" s="202" t="s">
        <v>166</v>
      </c>
      <c r="E767" s="203" t="s">
        <v>19</v>
      </c>
      <c r="F767" s="204" t="s">
        <v>1052</v>
      </c>
      <c r="G767" s="201"/>
      <c r="H767" s="205">
        <v>63.87</v>
      </c>
      <c r="I767" s="206"/>
      <c r="J767" s="201"/>
      <c r="K767" s="201"/>
      <c r="L767" s="207"/>
      <c r="M767" s="208"/>
      <c r="N767" s="209"/>
      <c r="O767" s="209"/>
      <c r="P767" s="209"/>
      <c r="Q767" s="209"/>
      <c r="R767" s="209"/>
      <c r="S767" s="209"/>
      <c r="T767" s="210"/>
      <c r="AT767" s="211" t="s">
        <v>166</v>
      </c>
      <c r="AU767" s="211" t="s">
        <v>81</v>
      </c>
      <c r="AV767" s="13" t="s">
        <v>81</v>
      </c>
      <c r="AW767" s="13" t="s">
        <v>33</v>
      </c>
      <c r="AX767" s="13" t="s">
        <v>72</v>
      </c>
      <c r="AY767" s="211" t="s">
        <v>154</v>
      </c>
    </row>
    <row r="768" spans="1:65" s="14" customFormat="1" ht="11.25">
      <c r="B768" s="212"/>
      <c r="C768" s="213"/>
      <c r="D768" s="202" t="s">
        <v>166</v>
      </c>
      <c r="E768" s="214" t="s">
        <v>19</v>
      </c>
      <c r="F768" s="215" t="s">
        <v>168</v>
      </c>
      <c r="G768" s="213"/>
      <c r="H768" s="216">
        <v>63.87</v>
      </c>
      <c r="I768" s="217"/>
      <c r="J768" s="213"/>
      <c r="K768" s="213"/>
      <c r="L768" s="218"/>
      <c r="M768" s="219"/>
      <c r="N768" s="220"/>
      <c r="O768" s="220"/>
      <c r="P768" s="220"/>
      <c r="Q768" s="220"/>
      <c r="R768" s="220"/>
      <c r="S768" s="220"/>
      <c r="T768" s="221"/>
      <c r="AT768" s="222" t="s">
        <v>166</v>
      </c>
      <c r="AU768" s="222" t="s">
        <v>81</v>
      </c>
      <c r="AV768" s="14" t="s">
        <v>169</v>
      </c>
      <c r="AW768" s="14" t="s">
        <v>33</v>
      </c>
      <c r="AX768" s="14" t="s">
        <v>79</v>
      </c>
      <c r="AY768" s="222" t="s">
        <v>154</v>
      </c>
    </row>
    <row r="769" spans="1:65" s="2" customFormat="1" ht="24.2" customHeight="1">
      <c r="A769" s="38"/>
      <c r="B769" s="39"/>
      <c r="C769" s="182" t="s">
        <v>1053</v>
      </c>
      <c r="D769" s="182" t="s">
        <v>157</v>
      </c>
      <c r="E769" s="183" t="s">
        <v>1054</v>
      </c>
      <c r="F769" s="184" t="s">
        <v>1055</v>
      </c>
      <c r="G769" s="185" t="s">
        <v>160</v>
      </c>
      <c r="H769" s="186">
        <v>9.75</v>
      </c>
      <c r="I769" s="187"/>
      <c r="J769" s="188">
        <f>ROUND(I769*H769,2)</f>
        <v>0</v>
      </c>
      <c r="K769" s="184" t="s">
        <v>161</v>
      </c>
      <c r="L769" s="43"/>
      <c r="M769" s="189" t="s">
        <v>19</v>
      </c>
      <c r="N769" s="190" t="s">
        <v>43</v>
      </c>
      <c r="O769" s="68"/>
      <c r="P769" s="191">
        <f>O769*H769</f>
        <v>0</v>
      </c>
      <c r="Q769" s="191">
        <v>6.8900000000000003E-3</v>
      </c>
      <c r="R769" s="191">
        <f>Q769*H769</f>
        <v>6.7177500000000001E-2</v>
      </c>
      <c r="S769" s="191">
        <v>0</v>
      </c>
      <c r="T769" s="192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193" t="s">
        <v>279</v>
      </c>
      <c r="AT769" s="193" t="s">
        <v>157</v>
      </c>
      <c r="AU769" s="193" t="s">
        <v>81</v>
      </c>
      <c r="AY769" s="21" t="s">
        <v>154</v>
      </c>
      <c r="BE769" s="194">
        <f>IF(N769="základní",J769,0)</f>
        <v>0</v>
      </c>
      <c r="BF769" s="194">
        <f>IF(N769="snížená",J769,0)</f>
        <v>0</v>
      </c>
      <c r="BG769" s="194">
        <f>IF(N769="zákl. přenesená",J769,0)</f>
        <v>0</v>
      </c>
      <c r="BH769" s="194">
        <f>IF(N769="sníž. přenesená",J769,0)</f>
        <v>0</v>
      </c>
      <c r="BI769" s="194">
        <f>IF(N769="nulová",J769,0)</f>
        <v>0</v>
      </c>
      <c r="BJ769" s="21" t="s">
        <v>79</v>
      </c>
      <c r="BK769" s="194">
        <f>ROUND(I769*H769,2)</f>
        <v>0</v>
      </c>
      <c r="BL769" s="21" t="s">
        <v>279</v>
      </c>
      <c r="BM769" s="193" t="s">
        <v>1056</v>
      </c>
    </row>
    <row r="770" spans="1:65" s="2" customFormat="1" ht="11.25">
      <c r="A770" s="38"/>
      <c r="B770" s="39"/>
      <c r="C770" s="40"/>
      <c r="D770" s="195" t="s">
        <v>164</v>
      </c>
      <c r="E770" s="40"/>
      <c r="F770" s="196" t="s">
        <v>1057</v>
      </c>
      <c r="G770" s="40"/>
      <c r="H770" s="40"/>
      <c r="I770" s="197"/>
      <c r="J770" s="40"/>
      <c r="K770" s="40"/>
      <c r="L770" s="43"/>
      <c r="M770" s="198"/>
      <c r="N770" s="199"/>
      <c r="O770" s="68"/>
      <c r="P770" s="68"/>
      <c r="Q770" s="68"/>
      <c r="R770" s="68"/>
      <c r="S770" s="68"/>
      <c r="T770" s="69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21" t="s">
        <v>164</v>
      </c>
      <c r="AU770" s="21" t="s">
        <v>81</v>
      </c>
    </row>
    <row r="771" spans="1:65" s="13" customFormat="1" ht="11.25">
      <c r="B771" s="200"/>
      <c r="C771" s="201"/>
      <c r="D771" s="202" t="s">
        <v>166</v>
      </c>
      <c r="E771" s="203" t="s">
        <v>19</v>
      </c>
      <c r="F771" s="204" t="s">
        <v>1058</v>
      </c>
      <c r="G771" s="201"/>
      <c r="H771" s="205">
        <v>9.75</v>
      </c>
      <c r="I771" s="206"/>
      <c r="J771" s="201"/>
      <c r="K771" s="201"/>
      <c r="L771" s="207"/>
      <c r="M771" s="208"/>
      <c r="N771" s="209"/>
      <c r="O771" s="209"/>
      <c r="P771" s="209"/>
      <c r="Q771" s="209"/>
      <c r="R771" s="209"/>
      <c r="S771" s="209"/>
      <c r="T771" s="210"/>
      <c r="AT771" s="211" t="s">
        <v>166</v>
      </c>
      <c r="AU771" s="211" t="s">
        <v>81</v>
      </c>
      <c r="AV771" s="13" t="s">
        <v>81</v>
      </c>
      <c r="AW771" s="13" t="s">
        <v>33</v>
      </c>
      <c r="AX771" s="13" t="s">
        <v>72</v>
      </c>
      <c r="AY771" s="211" t="s">
        <v>154</v>
      </c>
    </row>
    <row r="772" spans="1:65" s="14" customFormat="1" ht="11.25">
      <c r="B772" s="212"/>
      <c r="C772" s="213"/>
      <c r="D772" s="202" t="s">
        <v>166</v>
      </c>
      <c r="E772" s="214" t="s">
        <v>19</v>
      </c>
      <c r="F772" s="215" t="s">
        <v>168</v>
      </c>
      <c r="G772" s="213"/>
      <c r="H772" s="216">
        <v>9.75</v>
      </c>
      <c r="I772" s="217"/>
      <c r="J772" s="213"/>
      <c r="K772" s="213"/>
      <c r="L772" s="218"/>
      <c r="M772" s="219"/>
      <c r="N772" s="220"/>
      <c r="O772" s="220"/>
      <c r="P772" s="220"/>
      <c r="Q772" s="220"/>
      <c r="R772" s="220"/>
      <c r="S772" s="220"/>
      <c r="T772" s="221"/>
      <c r="AT772" s="222" t="s">
        <v>166</v>
      </c>
      <c r="AU772" s="222" t="s">
        <v>81</v>
      </c>
      <c r="AV772" s="14" t="s">
        <v>169</v>
      </c>
      <c r="AW772" s="14" t="s">
        <v>33</v>
      </c>
      <c r="AX772" s="14" t="s">
        <v>79</v>
      </c>
      <c r="AY772" s="222" t="s">
        <v>154</v>
      </c>
    </row>
    <row r="773" spans="1:65" s="2" customFormat="1" ht="24.2" customHeight="1">
      <c r="A773" s="38"/>
      <c r="B773" s="39"/>
      <c r="C773" s="182" t="s">
        <v>1059</v>
      </c>
      <c r="D773" s="182" t="s">
        <v>157</v>
      </c>
      <c r="E773" s="183" t="s">
        <v>1060</v>
      </c>
      <c r="F773" s="184" t="s">
        <v>1061</v>
      </c>
      <c r="G773" s="185" t="s">
        <v>240</v>
      </c>
      <c r="H773" s="186">
        <v>21.3</v>
      </c>
      <c r="I773" s="187"/>
      <c r="J773" s="188">
        <f>ROUND(I773*H773,2)</f>
        <v>0</v>
      </c>
      <c r="K773" s="184" t="s">
        <v>161</v>
      </c>
      <c r="L773" s="43"/>
      <c r="M773" s="189" t="s">
        <v>19</v>
      </c>
      <c r="N773" s="190" t="s">
        <v>43</v>
      </c>
      <c r="O773" s="68"/>
      <c r="P773" s="191">
        <f>O773*H773</f>
        <v>0</v>
      </c>
      <c r="Q773" s="191">
        <v>4.2199999999999998E-3</v>
      </c>
      <c r="R773" s="191">
        <f>Q773*H773</f>
        <v>8.9885999999999994E-2</v>
      </c>
      <c r="S773" s="191">
        <v>0</v>
      </c>
      <c r="T773" s="192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193" t="s">
        <v>279</v>
      </c>
      <c r="AT773" s="193" t="s">
        <v>157</v>
      </c>
      <c r="AU773" s="193" t="s">
        <v>81</v>
      </c>
      <c r="AY773" s="21" t="s">
        <v>154</v>
      </c>
      <c r="BE773" s="194">
        <f>IF(N773="základní",J773,0)</f>
        <v>0</v>
      </c>
      <c r="BF773" s="194">
        <f>IF(N773="snížená",J773,0)</f>
        <v>0</v>
      </c>
      <c r="BG773" s="194">
        <f>IF(N773="zákl. přenesená",J773,0)</f>
        <v>0</v>
      </c>
      <c r="BH773" s="194">
        <f>IF(N773="sníž. přenesená",J773,0)</f>
        <v>0</v>
      </c>
      <c r="BI773" s="194">
        <f>IF(N773="nulová",J773,0)</f>
        <v>0</v>
      </c>
      <c r="BJ773" s="21" t="s">
        <v>79</v>
      </c>
      <c r="BK773" s="194">
        <f>ROUND(I773*H773,2)</f>
        <v>0</v>
      </c>
      <c r="BL773" s="21" t="s">
        <v>279</v>
      </c>
      <c r="BM773" s="193" t="s">
        <v>1062</v>
      </c>
    </row>
    <row r="774" spans="1:65" s="2" customFormat="1" ht="11.25">
      <c r="A774" s="38"/>
      <c r="B774" s="39"/>
      <c r="C774" s="40"/>
      <c r="D774" s="195" t="s">
        <v>164</v>
      </c>
      <c r="E774" s="40"/>
      <c r="F774" s="196" t="s">
        <v>1063</v>
      </c>
      <c r="G774" s="40"/>
      <c r="H774" s="40"/>
      <c r="I774" s="197"/>
      <c r="J774" s="40"/>
      <c r="K774" s="40"/>
      <c r="L774" s="43"/>
      <c r="M774" s="198"/>
      <c r="N774" s="199"/>
      <c r="O774" s="68"/>
      <c r="P774" s="68"/>
      <c r="Q774" s="68"/>
      <c r="R774" s="68"/>
      <c r="S774" s="68"/>
      <c r="T774" s="69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21" t="s">
        <v>164</v>
      </c>
      <c r="AU774" s="21" t="s">
        <v>81</v>
      </c>
    </row>
    <row r="775" spans="1:65" s="2" customFormat="1" ht="21.75" customHeight="1">
      <c r="A775" s="38"/>
      <c r="B775" s="39"/>
      <c r="C775" s="182" t="s">
        <v>1064</v>
      </c>
      <c r="D775" s="182" t="s">
        <v>157</v>
      </c>
      <c r="E775" s="183" t="s">
        <v>1065</v>
      </c>
      <c r="F775" s="184" t="s">
        <v>1066</v>
      </c>
      <c r="G775" s="185" t="s">
        <v>240</v>
      </c>
      <c r="H775" s="186">
        <v>30.2</v>
      </c>
      <c r="I775" s="187"/>
      <c r="J775" s="188">
        <f>ROUND(I775*H775,2)</f>
        <v>0</v>
      </c>
      <c r="K775" s="184" t="s">
        <v>161</v>
      </c>
      <c r="L775" s="43"/>
      <c r="M775" s="189" t="s">
        <v>19</v>
      </c>
      <c r="N775" s="190" t="s">
        <v>43</v>
      </c>
      <c r="O775" s="68"/>
      <c r="P775" s="191">
        <f>O775*H775</f>
        <v>0</v>
      </c>
      <c r="Q775" s="191">
        <v>2.8700000000000002E-3</v>
      </c>
      <c r="R775" s="191">
        <f>Q775*H775</f>
        <v>8.6674000000000001E-2</v>
      </c>
      <c r="S775" s="191">
        <v>0</v>
      </c>
      <c r="T775" s="192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193" t="s">
        <v>279</v>
      </c>
      <c r="AT775" s="193" t="s">
        <v>157</v>
      </c>
      <c r="AU775" s="193" t="s">
        <v>81</v>
      </c>
      <c r="AY775" s="21" t="s">
        <v>154</v>
      </c>
      <c r="BE775" s="194">
        <f>IF(N775="základní",J775,0)</f>
        <v>0</v>
      </c>
      <c r="BF775" s="194">
        <f>IF(N775="snížená",J775,0)</f>
        <v>0</v>
      </c>
      <c r="BG775" s="194">
        <f>IF(N775="zákl. přenesená",J775,0)</f>
        <v>0</v>
      </c>
      <c r="BH775" s="194">
        <f>IF(N775="sníž. přenesená",J775,0)</f>
        <v>0</v>
      </c>
      <c r="BI775" s="194">
        <f>IF(N775="nulová",J775,0)</f>
        <v>0</v>
      </c>
      <c r="BJ775" s="21" t="s">
        <v>79</v>
      </c>
      <c r="BK775" s="194">
        <f>ROUND(I775*H775,2)</f>
        <v>0</v>
      </c>
      <c r="BL775" s="21" t="s">
        <v>279</v>
      </c>
      <c r="BM775" s="193" t="s">
        <v>1067</v>
      </c>
    </row>
    <row r="776" spans="1:65" s="2" customFormat="1" ht="11.25">
      <c r="A776" s="38"/>
      <c r="B776" s="39"/>
      <c r="C776" s="40"/>
      <c r="D776" s="195" t="s">
        <v>164</v>
      </c>
      <c r="E776" s="40"/>
      <c r="F776" s="196" t="s">
        <v>1068</v>
      </c>
      <c r="G776" s="40"/>
      <c r="H776" s="40"/>
      <c r="I776" s="197"/>
      <c r="J776" s="40"/>
      <c r="K776" s="40"/>
      <c r="L776" s="43"/>
      <c r="M776" s="198"/>
      <c r="N776" s="199"/>
      <c r="O776" s="68"/>
      <c r="P776" s="68"/>
      <c r="Q776" s="68"/>
      <c r="R776" s="68"/>
      <c r="S776" s="68"/>
      <c r="T776" s="69"/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T776" s="21" t="s">
        <v>164</v>
      </c>
      <c r="AU776" s="21" t="s">
        <v>81</v>
      </c>
    </row>
    <row r="777" spans="1:65" s="13" customFormat="1" ht="11.25">
      <c r="B777" s="200"/>
      <c r="C777" s="201"/>
      <c r="D777" s="202" t="s">
        <v>166</v>
      </c>
      <c r="E777" s="203" t="s">
        <v>19</v>
      </c>
      <c r="F777" s="204" t="s">
        <v>622</v>
      </c>
      <c r="G777" s="201"/>
      <c r="H777" s="205">
        <v>30.2</v>
      </c>
      <c r="I777" s="206"/>
      <c r="J777" s="201"/>
      <c r="K777" s="201"/>
      <c r="L777" s="207"/>
      <c r="M777" s="208"/>
      <c r="N777" s="209"/>
      <c r="O777" s="209"/>
      <c r="P777" s="209"/>
      <c r="Q777" s="209"/>
      <c r="R777" s="209"/>
      <c r="S777" s="209"/>
      <c r="T777" s="210"/>
      <c r="AT777" s="211" t="s">
        <v>166</v>
      </c>
      <c r="AU777" s="211" t="s">
        <v>81</v>
      </c>
      <c r="AV777" s="13" t="s">
        <v>81</v>
      </c>
      <c r="AW777" s="13" t="s">
        <v>33</v>
      </c>
      <c r="AX777" s="13" t="s">
        <v>72</v>
      </c>
      <c r="AY777" s="211" t="s">
        <v>154</v>
      </c>
    </row>
    <row r="778" spans="1:65" s="14" customFormat="1" ht="11.25">
      <c r="B778" s="212"/>
      <c r="C778" s="213"/>
      <c r="D778" s="202" t="s">
        <v>166</v>
      </c>
      <c r="E778" s="214" t="s">
        <v>19</v>
      </c>
      <c r="F778" s="215" t="s">
        <v>168</v>
      </c>
      <c r="G778" s="213"/>
      <c r="H778" s="216">
        <v>30.2</v>
      </c>
      <c r="I778" s="217"/>
      <c r="J778" s="213"/>
      <c r="K778" s="213"/>
      <c r="L778" s="218"/>
      <c r="M778" s="219"/>
      <c r="N778" s="220"/>
      <c r="O778" s="220"/>
      <c r="P778" s="220"/>
      <c r="Q778" s="220"/>
      <c r="R778" s="220"/>
      <c r="S778" s="220"/>
      <c r="T778" s="221"/>
      <c r="AT778" s="222" t="s">
        <v>166</v>
      </c>
      <c r="AU778" s="222" t="s">
        <v>81</v>
      </c>
      <c r="AV778" s="14" t="s">
        <v>169</v>
      </c>
      <c r="AW778" s="14" t="s">
        <v>33</v>
      </c>
      <c r="AX778" s="14" t="s">
        <v>79</v>
      </c>
      <c r="AY778" s="222" t="s">
        <v>154</v>
      </c>
    </row>
    <row r="779" spans="1:65" s="2" customFormat="1" ht="24.2" customHeight="1">
      <c r="A779" s="38"/>
      <c r="B779" s="39"/>
      <c r="C779" s="182" t="s">
        <v>1069</v>
      </c>
      <c r="D779" s="182" t="s">
        <v>157</v>
      </c>
      <c r="E779" s="183" t="s">
        <v>1070</v>
      </c>
      <c r="F779" s="184" t="s">
        <v>1071</v>
      </c>
      <c r="G779" s="185" t="s">
        <v>240</v>
      </c>
      <c r="H779" s="186">
        <v>42.6</v>
      </c>
      <c r="I779" s="187"/>
      <c r="J779" s="188">
        <f>ROUND(I779*H779,2)</f>
        <v>0</v>
      </c>
      <c r="K779" s="184" t="s">
        <v>161</v>
      </c>
      <c r="L779" s="43"/>
      <c r="M779" s="189" t="s">
        <v>19</v>
      </c>
      <c r="N779" s="190" t="s">
        <v>43</v>
      </c>
      <c r="O779" s="68"/>
      <c r="P779" s="191">
        <f>O779*H779</f>
        <v>0</v>
      </c>
      <c r="Q779" s="191">
        <v>1.9400000000000001E-3</v>
      </c>
      <c r="R779" s="191">
        <f>Q779*H779</f>
        <v>8.2644000000000009E-2</v>
      </c>
      <c r="S779" s="191">
        <v>0</v>
      </c>
      <c r="T779" s="192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193" t="s">
        <v>279</v>
      </c>
      <c r="AT779" s="193" t="s">
        <v>157</v>
      </c>
      <c r="AU779" s="193" t="s">
        <v>81</v>
      </c>
      <c r="AY779" s="21" t="s">
        <v>154</v>
      </c>
      <c r="BE779" s="194">
        <f>IF(N779="základní",J779,0)</f>
        <v>0</v>
      </c>
      <c r="BF779" s="194">
        <f>IF(N779="snížená",J779,0)</f>
        <v>0</v>
      </c>
      <c r="BG779" s="194">
        <f>IF(N779="zákl. přenesená",J779,0)</f>
        <v>0</v>
      </c>
      <c r="BH779" s="194">
        <f>IF(N779="sníž. přenesená",J779,0)</f>
        <v>0</v>
      </c>
      <c r="BI779" s="194">
        <f>IF(N779="nulová",J779,0)</f>
        <v>0</v>
      </c>
      <c r="BJ779" s="21" t="s">
        <v>79</v>
      </c>
      <c r="BK779" s="194">
        <f>ROUND(I779*H779,2)</f>
        <v>0</v>
      </c>
      <c r="BL779" s="21" t="s">
        <v>279</v>
      </c>
      <c r="BM779" s="193" t="s">
        <v>1072</v>
      </c>
    </row>
    <row r="780" spans="1:65" s="2" customFormat="1" ht="11.25">
      <c r="A780" s="38"/>
      <c r="B780" s="39"/>
      <c r="C780" s="40"/>
      <c r="D780" s="195" t="s">
        <v>164</v>
      </c>
      <c r="E780" s="40"/>
      <c r="F780" s="196" t="s">
        <v>1073</v>
      </c>
      <c r="G780" s="40"/>
      <c r="H780" s="40"/>
      <c r="I780" s="197"/>
      <c r="J780" s="40"/>
      <c r="K780" s="40"/>
      <c r="L780" s="43"/>
      <c r="M780" s="198"/>
      <c r="N780" s="199"/>
      <c r="O780" s="68"/>
      <c r="P780" s="68"/>
      <c r="Q780" s="68"/>
      <c r="R780" s="68"/>
      <c r="S780" s="68"/>
      <c r="T780" s="69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T780" s="21" t="s">
        <v>164</v>
      </c>
      <c r="AU780" s="21" t="s">
        <v>81</v>
      </c>
    </row>
    <row r="781" spans="1:65" s="15" customFormat="1" ht="11.25">
      <c r="B781" s="233"/>
      <c r="C781" s="234"/>
      <c r="D781" s="202" t="s">
        <v>166</v>
      </c>
      <c r="E781" s="235" t="s">
        <v>19</v>
      </c>
      <c r="F781" s="236" t="s">
        <v>1074</v>
      </c>
      <c r="G781" s="234"/>
      <c r="H781" s="235" t="s">
        <v>19</v>
      </c>
      <c r="I781" s="237"/>
      <c r="J781" s="234"/>
      <c r="K781" s="234"/>
      <c r="L781" s="238"/>
      <c r="M781" s="239"/>
      <c r="N781" s="240"/>
      <c r="O781" s="240"/>
      <c r="P781" s="240"/>
      <c r="Q781" s="240"/>
      <c r="R781" s="240"/>
      <c r="S781" s="240"/>
      <c r="T781" s="241"/>
      <c r="AT781" s="242" t="s">
        <v>166</v>
      </c>
      <c r="AU781" s="242" t="s">
        <v>81</v>
      </c>
      <c r="AV781" s="15" t="s">
        <v>79</v>
      </c>
      <c r="AW781" s="15" t="s">
        <v>33</v>
      </c>
      <c r="AX781" s="15" t="s">
        <v>72</v>
      </c>
      <c r="AY781" s="242" t="s">
        <v>154</v>
      </c>
    </row>
    <row r="782" spans="1:65" s="13" customFormat="1" ht="11.25">
      <c r="B782" s="200"/>
      <c r="C782" s="201"/>
      <c r="D782" s="202" t="s">
        <v>166</v>
      </c>
      <c r="E782" s="203" t="s">
        <v>19</v>
      </c>
      <c r="F782" s="204" t="s">
        <v>1075</v>
      </c>
      <c r="G782" s="201"/>
      <c r="H782" s="205">
        <v>42.6</v>
      </c>
      <c r="I782" s="206"/>
      <c r="J782" s="201"/>
      <c r="K782" s="201"/>
      <c r="L782" s="207"/>
      <c r="M782" s="208"/>
      <c r="N782" s="209"/>
      <c r="O782" s="209"/>
      <c r="P782" s="209"/>
      <c r="Q782" s="209"/>
      <c r="R782" s="209"/>
      <c r="S782" s="209"/>
      <c r="T782" s="210"/>
      <c r="AT782" s="211" t="s">
        <v>166</v>
      </c>
      <c r="AU782" s="211" t="s">
        <v>81</v>
      </c>
      <c r="AV782" s="13" t="s">
        <v>81</v>
      </c>
      <c r="AW782" s="13" t="s">
        <v>33</v>
      </c>
      <c r="AX782" s="13" t="s">
        <v>72</v>
      </c>
      <c r="AY782" s="211" t="s">
        <v>154</v>
      </c>
    </row>
    <row r="783" spans="1:65" s="14" customFormat="1" ht="11.25">
      <c r="B783" s="212"/>
      <c r="C783" s="213"/>
      <c r="D783" s="202" t="s">
        <v>166</v>
      </c>
      <c r="E783" s="214" t="s">
        <v>19</v>
      </c>
      <c r="F783" s="215" t="s">
        <v>168</v>
      </c>
      <c r="G783" s="213"/>
      <c r="H783" s="216">
        <v>42.6</v>
      </c>
      <c r="I783" s="217"/>
      <c r="J783" s="213"/>
      <c r="K783" s="213"/>
      <c r="L783" s="218"/>
      <c r="M783" s="219"/>
      <c r="N783" s="220"/>
      <c r="O783" s="220"/>
      <c r="P783" s="220"/>
      <c r="Q783" s="220"/>
      <c r="R783" s="220"/>
      <c r="S783" s="220"/>
      <c r="T783" s="221"/>
      <c r="AT783" s="222" t="s">
        <v>166</v>
      </c>
      <c r="AU783" s="222" t="s">
        <v>81</v>
      </c>
      <c r="AV783" s="14" t="s">
        <v>169</v>
      </c>
      <c r="AW783" s="14" t="s">
        <v>33</v>
      </c>
      <c r="AX783" s="14" t="s">
        <v>79</v>
      </c>
      <c r="AY783" s="222" t="s">
        <v>154</v>
      </c>
    </row>
    <row r="784" spans="1:65" s="2" customFormat="1" ht="16.5" customHeight="1">
      <c r="A784" s="38"/>
      <c r="B784" s="39"/>
      <c r="C784" s="182" t="s">
        <v>1076</v>
      </c>
      <c r="D784" s="182" t="s">
        <v>157</v>
      </c>
      <c r="E784" s="183" t="s">
        <v>1077</v>
      </c>
      <c r="F784" s="184" t="s">
        <v>1078</v>
      </c>
      <c r="G784" s="185" t="s">
        <v>240</v>
      </c>
      <c r="H784" s="186">
        <v>42</v>
      </c>
      <c r="I784" s="187"/>
      <c r="J784" s="188">
        <f>ROUND(I784*H784,2)</f>
        <v>0</v>
      </c>
      <c r="K784" s="184" t="s">
        <v>161</v>
      </c>
      <c r="L784" s="43"/>
      <c r="M784" s="189" t="s">
        <v>19</v>
      </c>
      <c r="N784" s="190" t="s">
        <v>43</v>
      </c>
      <c r="O784" s="68"/>
      <c r="P784" s="191">
        <f>O784*H784</f>
        <v>0</v>
      </c>
      <c r="Q784" s="191">
        <v>2.8300000000000001E-3</v>
      </c>
      <c r="R784" s="191">
        <f>Q784*H784</f>
        <v>0.11886000000000001</v>
      </c>
      <c r="S784" s="191">
        <v>0</v>
      </c>
      <c r="T784" s="192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193" t="s">
        <v>279</v>
      </c>
      <c r="AT784" s="193" t="s">
        <v>157</v>
      </c>
      <c r="AU784" s="193" t="s">
        <v>81</v>
      </c>
      <c r="AY784" s="21" t="s">
        <v>154</v>
      </c>
      <c r="BE784" s="194">
        <f>IF(N784="základní",J784,0)</f>
        <v>0</v>
      </c>
      <c r="BF784" s="194">
        <f>IF(N784="snížená",J784,0)</f>
        <v>0</v>
      </c>
      <c r="BG784" s="194">
        <f>IF(N784="zákl. přenesená",J784,0)</f>
        <v>0</v>
      </c>
      <c r="BH784" s="194">
        <f>IF(N784="sníž. přenesená",J784,0)</f>
        <v>0</v>
      </c>
      <c r="BI784" s="194">
        <f>IF(N784="nulová",J784,0)</f>
        <v>0</v>
      </c>
      <c r="BJ784" s="21" t="s">
        <v>79</v>
      </c>
      <c r="BK784" s="194">
        <f>ROUND(I784*H784,2)</f>
        <v>0</v>
      </c>
      <c r="BL784" s="21" t="s">
        <v>279</v>
      </c>
      <c r="BM784" s="193" t="s">
        <v>1079</v>
      </c>
    </row>
    <row r="785" spans="1:65" s="2" customFormat="1" ht="11.25">
      <c r="A785" s="38"/>
      <c r="B785" s="39"/>
      <c r="C785" s="40"/>
      <c r="D785" s="195" t="s">
        <v>164</v>
      </c>
      <c r="E785" s="40"/>
      <c r="F785" s="196" t="s">
        <v>1080</v>
      </c>
      <c r="G785" s="40"/>
      <c r="H785" s="40"/>
      <c r="I785" s="197"/>
      <c r="J785" s="40"/>
      <c r="K785" s="40"/>
      <c r="L785" s="43"/>
      <c r="M785" s="198"/>
      <c r="N785" s="199"/>
      <c r="O785" s="68"/>
      <c r="P785" s="68"/>
      <c r="Q785" s="68"/>
      <c r="R785" s="68"/>
      <c r="S785" s="68"/>
      <c r="T785" s="69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21" t="s">
        <v>164</v>
      </c>
      <c r="AU785" s="21" t="s">
        <v>81</v>
      </c>
    </row>
    <row r="786" spans="1:65" s="13" customFormat="1" ht="11.25">
      <c r="B786" s="200"/>
      <c r="C786" s="201"/>
      <c r="D786" s="202" t="s">
        <v>166</v>
      </c>
      <c r="E786" s="203" t="s">
        <v>19</v>
      </c>
      <c r="F786" s="204" t="s">
        <v>1081</v>
      </c>
      <c r="G786" s="201"/>
      <c r="H786" s="205">
        <v>42</v>
      </c>
      <c r="I786" s="206"/>
      <c r="J786" s="201"/>
      <c r="K786" s="201"/>
      <c r="L786" s="207"/>
      <c r="M786" s="208"/>
      <c r="N786" s="209"/>
      <c r="O786" s="209"/>
      <c r="P786" s="209"/>
      <c r="Q786" s="209"/>
      <c r="R786" s="209"/>
      <c r="S786" s="209"/>
      <c r="T786" s="210"/>
      <c r="AT786" s="211" t="s">
        <v>166</v>
      </c>
      <c r="AU786" s="211" t="s">
        <v>81</v>
      </c>
      <c r="AV786" s="13" t="s">
        <v>81</v>
      </c>
      <c r="AW786" s="13" t="s">
        <v>33</v>
      </c>
      <c r="AX786" s="13" t="s">
        <v>72</v>
      </c>
      <c r="AY786" s="211" t="s">
        <v>154</v>
      </c>
    </row>
    <row r="787" spans="1:65" s="14" customFormat="1" ht="11.25">
      <c r="B787" s="212"/>
      <c r="C787" s="213"/>
      <c r="D787" s="202" t="s">
        <v>166</v>
      </c>
      <c r="E787" s="214" t="s">
        <v>19</v>
      </c>
      <c r="F787" s="215" t="s">
        <v>168</v>
      </c>
      <c r="G787" s="213"/>
      <c r="H787" s="216">
        <v>42</v>
      </c>
      <c r="I787" s="217"/>
      <c r="J787" s="213"/>
      <c r="K787" s="213"/>
      <c r="L787" s="218"/>
      <c r="M787" s="219"/>
      <c r="N787" s="220"/>
      <c r="O787" s="220"/>
      <c r="P787" s="220"/>
      <c r="Q787" s="220"/>
      <c r="R787" s="220"/>
      <c r="S787" s="220"/>
      <c r="T787" s="221"/>
      <c r="AT787" s="222" t="s">
        <v>166</v>
      </c>
      <c r="AU787" s="222" t="s">
        <v>81</v>
      </c>
      <c r="AV787" s="14" t="s">
        <v>169</v>
      </c>
      <c r="AW787" s="14" t="s">
        <v>33</v>
      </c>
      <c r="AX787" s="14" t="s">
        <v>79</v>
      </c>
      <c r="AY787" s="222" t="s">
        <v>154</v>
      </c>
    </row>
    <row r="788" spans="1:65" s="2" customFormat="1" ht="24.2" customHeight="1">
      <c r="A788" s="38"/>
      <c r="B788" s="39"/>
      <c r="C788" s="182" t="s">
        <v>1082</v>
      </c>
      <c r="D788" s="182" t="s">
        <v>157</v>
      </c>
      <c r="E788" s="183" t="s">
        <v>1083</v>
      </c>
      <c r="F788" s="184" t="s">
        <v>1084</v>
      </c>
      <c r="G788" s="185" t="s">
        <v>240</v>
      </c>
      <c r="H788" s="186">
        <v>49.85</v>
      </c>
      <c r="I788" s="187"/>
      <c r="J788" s="188">
        <f>ROUND(I788*H788,2)</f>
        <v>0</v>
      </c>
      <c r="K788" s="184" t="s">
        <v>161</v>
      </c>
      <c r="L788" s="43"/>
      <c r="M788" s="189" t="s">
        <v>19</v>
      </c>
      <c r="N788" s="190" t="s">
        <v>43</v>
      </c>
      <c r="O788" s="68"/>
      <c r="P788" s="191">
        <f>O788*H788</f>
        <v>0</v>
      </c>
      <c r="Q788" s="191">
        <v>3.5500000000000002E-3</v>
      </c>
      <c r="R788" s="191">
        <f>Q788*H788</f>
        <v>0.17696750000000003</v>
      </c>
      <c r="S788" s="191">
        <v>0</v>
      </c>
      <c r="T788" s="192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193" t="s">
        <v>279</v>
      </c>
      <c r="AT788" s="193" t="s">
        <v>157</v>
      </c>
      <c r="AU788" s="193" t="s">
        <v>81</v>
      </c>
      <c r="AY788" s="21" t="s">
        <v>154</v>
      </c>
      <c r="BE788" s="194">
        <f>IF(N788="základní",J788,0)</f>
        <v>0</v>
      </c>
      <c r="BF788" s="194">
        <f>IF(N788="snížená",J788,0)</f>
        <v>0</v>
      </c>
      <c r="BG788" s="194">
        <f>IF(N788="zákl. přenesená",J788,0)</f>
        <v>0</v>
      </c>
      <c r="BH788" s="194">
        <f>IF(N788="sníž. přenesená",J788,0)</f>
        <v>0</v>
      </c>
      <c r="BI788" s="194">
        <f>IF(N788="nulová",J788,0)</f>
        <v>0</v>
      </c>
      <c r="BJ788" s="21" t="s">
        <v>79</v>
      </c>
      <c r="BK788" s="194">
        <f>ROUND(I788*H788,2)</f>
        <v>0</v>
      </c>
      <c r="BL788" s="21" t="s">
        <v>279</v>
      </c>
      <c r="BM788" s="193" t="s">
        <v>1085</v>
      </c>
    </row>
    <row r="789" spans="1:65" s="2" customFormat="1" ht="11.25">
      <c r="A789" s="38"/>
      <c r="B789" s="39"/>
      <c r="C789" s="40"/>
      <c r="D789" s="195" t="s">
        <v>164</v>
      </c>
      <c r="E789" s="40"/>
      <c r="F789" s="196" t="s">
        <v>1086</v>
      </c>
      <c r="G789" s="40"/>
      <c r="H789" s="40"/>
      <c r="I789" s="197"/>
      <c r="J789" s="40"/>
      <c r="K789" s="40"/>
      <c r="L789" s="43"/>
      <c r="M789" s="198"/>
      <c r="N789" s="199"/>
      <c r="O789" s="68"/>
      <c r="P789" s="68"/>
      <c r="Q789" s="68"/>
      <c r="R789" s="68"/>
      <c r="S789" s="68"/>
      <c r="T789" s="69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T789" s="21" t="s">
        <v>164</v>
      </c>
      <c r="AU789" s="21" t="s">
        <v>81</v>
      </c>
    </row>
    <row r="790" spans="1:65" s="13" customFormat="1" ht="11.25">
      <c r="B790" s="200"/>
      <c r="C790" s="201"/>
      <c r="D790" s="202" t="s">
        <v>166</v>
      </c>
      <c r="E790" s="203" t="s">
        <v>19</v>
      </c>
      <c r="F790" s="204" t="s">
        <v>1087</v>
      </c>
      <c r="G790" s="201"/>
      <c r="H790" s="205">
        <v>49.85</v>
      </c>
      <c r="I790" s="206"/>
      <c r="J790" s="201"/>
      <c r="K790" s="201"/>
      <c r="L790" s="207"/>
      <c r="M790" s="208"/>
      <c r="N790" s="209"/>
      <c r="O790" s="209"/>
      <c r="P790" s="209"/>
      <c r="Q790" s="209"/>
      <c r="R790" s="209"/>
      <c r="S790" s="209"/>
      <c r="T790" s="210"/>
      <c r="AT790" s="211" t="s">
        <v>166</v>
      </c>
      <c r="AU790" s="211" t="s">
        <v>81</v>
      </c>
      <c r="AV790" s="13" t="s">
        <v>81</v>
      </c>
      <c r="AW790" s="13" t="s">
        <v>33</v>
      </c>
      <c r="AX790" s="13" t="s">
        <v>72</v>
      </c>
      <c r="AY790" s="211" t="s">
        <v>154</v>
      </c>
    </row>
    <row r="791" spans="1:65" s="14" customFormat="1" ht="11.25">
      <c r="B791" s="212"/>
      <c r="C791" s="213"/>
      <c r="D791" s="202" t="s">
        <v>166</v>
      </c>
      <c r="E791" s="214" t="s">
        <v>19</v>
      </c>
      <c r="F791" s="215" t="s">
        <v>168</v>
      </c>
      <c r="G791" s="213"/>
      <c r="H791" s="216">
        <v>49.85</v>
      </c>
      <c r="I791" s="217"/>
      <c r="J791" s="213"/>
      <c r="K791" s="213"/>
      <c r="L791" s="218"/>
      <c r="M791" s="219"/>
      <c r="N791" s="220"/>
      <c r="O791" s="220"/>
      <c r="P791" s="220"/>
      <c r="Q791" s="220"/>
      <c r="R791" s="220"/>
      <c r="S791" s="220"/>
      <c r="T791" s="221"/>
      <c r="AT791" s="222" t="s">
        <v>166</v>
      </c>
      <c r="AU791" s="222" t="s">
        <v>81</v>
      </c>
      <c r="AV791" s="14" t="s">
        <v>169</v>
      </c>
      <c r="AW791" s="14" t="s">
        <v>33</v>
      </c>
      <c r="AX791" s="14" t="s">
        <v>79</v>
      </c>
      <c r="AY791" s="222" t="s">
        <v>154</v>
      </c>
    </row>
    <row r="792" spans="1:65" s="2" customFormat="1" ht="24.2" customHeight="1">
      <c r="A792" s="38"/>
      <c r="B792" s="39"/>
      <c r="C792" s="182" t="s">
        <v>1088</v>
      </c>
      <c r="D792" s="182" t="s">
        <v>157</v>
      </c>
      <c r="E792" s="183" t="s">
        <v>1089</v>
      </c>
      <c r="F792" s="184" t="s">
        <v>1090</v>
      </c>
      <c r="G792" s="185" t="s">
        <v>160</v>
      </c>
      <c r="H792" s="186">
        <v>8.64</v>
      </c>
      <c r="I792" s="187"/>
      <c r="J792" s="188">
        <f>ROUND(I792*H792,2)</f>
        <v>0</v>
      </c>
      <c r="K792" s="184" t="s">
        <v>161</v>
      </c>
      <c r="L792" s="43"/>
      <c r="M792" s="189" t="s">
        <v>19</v>
      </c>
      <c r="N792" s="190" t="s">
        <v>43</v>
      </c>
      <c r="O792" s="68"/>
      <c r="P792" s="191">
        <f>O792*H792</f>
        <v>0</v>
      </c>
      <c r="Q792" s="191">
        <v>1.09E-2</v>
      </c>
      <c r="R792" s="191">
        <f>Q792*H792</f>
        <v>9.417600000000001E-2</v>
      </c>
      <c r="S792" s="191">
        <v>0</v>
      </c>
      <c r="T792" s="192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193" t="s">
        <v>279</v>
      </c>
      <c r="AT792" s="193" t="s">
        <v>157</v>
      </c>
      <c r="AU792" s="193" t="s">
        <v>81</v>
      </c>
      <c r="AY792" s="21" t="s">
        <v>154</v>
      </c>
      <c r="BE792" s="194">
        <f>IF(N792="základní",J792,0)</f>
        <v>0</v>
      </c>
      <c r="BF792" s="194">
        <f>IF(N792="snížená",J792,0)</f>
        <v>0</v>
      </c>
      <c r="BG792" s="194">
        <f>IF(N792="zákl. přenesená",J792,0)</f>
        <v>0</v>
      </c>
      <c r="BH792" s="194">
        <f>IF(N792="sníž. přenesená",J792,0)</f>
        <v>0</v>
      </c>
      <c r="BI792" s="194">
        <f>IF(N792="nulová",J792,0)</f>
        <v>0</v>
      </c>
      <c r="BJ792" s="21" t="s">
        <v>79</v>
      </c>
      <c r="BK792" s="194">
        <f>ROUND(I792*H792,2)</f>
        <v>0</v>
      </c>
      <c r="BL792" s="21" t="s">
        <v>279</v>
      </c>
      <c r="BM792" s="193" t="s">
        <v>1091</v>
      </c>
    </row>
    <row r="793" spans="1:65" s="2" customFormat="1" ht="11.25">
      <c r="A793" s="38"/>
      <c r="B793" s="39"/>
      <c r="C793" s="40"/>
      <c r="D793" s="195" t="s">
        <v>164</v>
      </c>
      <c r="E793" s="40"/>
      <c r="F793" s="196" t="s">
        <v>1092</v>
      </c>
      <c r="G793" s="40"/>
      <c r="H793" s="40"/>
      <c r="I793" s="197"/>
      <c r="J793" s="40"/>
      <c r="K793" s="40"/>
      <c r="L793" s="43"/>
      <c r="M793" s="198"/>
      <c r="N793" s="199"/>
      <c r="O793" s="68"/>
      <c r="P793" s="68"/>
      <c r="Q793" s="68"/>
      <c r="R793" s="68"/>
      <c r="S793" s="68"/>
      <c r="T793" s="69"/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T793" s="21" t="s">
        <v>164</v>
      </c>
      <c r="AU793" s="21" t="s">
        <v>81</v>
      </c>
    </row>
    <row r="794" spans="1:65" s="13" customFormat="1" ht="11.25">
      <c r="B794" s="200"/>
      <c r="C794" s="201"/>
      <c r="D794" s="202" t="s">
        <v>166</v>
      </c>
      <c r="E794" s="203" t="s">
        <v>19</v>
      </c>
      <c r="F794" s="204" t="s">
        <v>1093</v>
      </c>
      <c r="G794" s="201"/>
      <c r="H794" s="205">
        <v>8.64</v>
      </c>
      <c r="I794" s="206"/>
      <c r="J794" s="201"/>
      <c r="K794" s="201"/>
      <c r="L794" s="207"/>
      <c r="M794" s="208"/>
      <c r="N794" s="209"/>
      <c r="O794" s="209"/>
      <c r="P794" s="209"/>
      <c r="Q794" s="209"/>
      <c r="R794" s="209"/>
      <c r="S794" s="209"/>
      <c r="T794" s="210"/>
      <c r="AT794" s="211" t="s">
        <v>166</v>
      </c>
      <c r="AU794" s="211" t="s">
        <v>81</v>
      </c>
      <c r="AV794" s="13" t="s">
        <v>81</v>
      </c>
      <c r="AW794" s="13" t="s">
        <v>33</v>
      </c>
      <c r="AX794" s="13" t="s">
        <v>72</v>
      </c>
      <c r="AY794" s="211" t="s">
        <v>154</v>
      </c>
    </row>
    <row r="795" spans="1:65" s="14" customFormat="1" ht="11.25">
      <c r="B795" s="212"/>
      <c r="C795" s="213"/>
      <c r="D795" s="202" t="s">
        <v>166</v>
      </c>
      <c r="E795" s="214" t="s">
        <v>19</v>
      </c>
      <c r="F795" s="215" t="s">
        <v>168</v>
      </c>
      <c r="G795" s="213"/>
      <c r="H795" s="216">
        <v>8.64</v>
      </c>
      <c r="I795" s="217"/>
      <c r="J795" s="213"/>
      <c r="K795" s="213"/>
      <c r="L795" s="218"/>
      <c r="M795" s="219"/>
      <c r="N795" s="220"/>
      <c r="O795" s="220"/>
      <c r="P795" s="220"/>
      <c r="Q795" s="220"/>
      <c r="R795" s="220"/>
      <c r="S795" s="220"/>
      <c r="T795" s="221"/>
      <c r="AT795" s="222" t="s">
        <v>166</v>
      </c>
      <c r="AU795" s="222" t="s">
        <v>81</v>
      </c>
      <c r="AV795" s="14" t="s">
        <v>169</v>
      </c>
      <c r="AW795" s="14" t="s">
        <v>33</v>
      </c>
      <c r="AX795" s="14" t="s">
        <v>79</v>
      </c>
      <c r="AY795" s="222" t="s">
        <v>154</v>
      </c>
    </row>
    <row r="796" spans="1:65" s="2" customFormat="1" ht="24.2" customHeight="1">
      <c r="A796" s="38"/>
      <c r="B796" s="39"/>
      <c r="C796" s="182" t="s">
        <v>1094</v>
      </c>
      <c r="D796" s="182" t="s">
        <v>157</v>
      </c>
      <c r="E796" s="183" t="s">
        <v>1095</v>
      </c>
      <c r="F796" s="184" t="s">
        <v>1096</v>
      </c>
      <c r="G796" s="185" t="s">
        <v>538</v>
      </c>
      <c r="H796" s="186">
        <v>2</v>
      </c>
      <c r="I796" s="187"/>
      <c r="J796" s="188">
        <f>ROUND(I796*H796,2)</f>
        <v>0</v>
      </c>
      <c r="K796" s="184" t="s">
        <v>161</v>
      </c>
      <c r="L796" s="43"/>
      <c r="M796" s="189" t="s">
        <v>19</v>
      </c>
      <c r="N796" s="190" t="s">
        <v>43</v>
      </c>
      <c r="O796" s="68"/>
      <c r="P796" s="191">
        <f>O796*H796</f>
        <v>0</v>
      </c>
      <c r="Q796" s="191">
        <v>1.14E-3</v>
      </c>
      <c r="R796" s="191">
        <f>Q796*H796</f>
        <v>2.2799999999999999E-3</v>
      </c>
      <c r="S796" s="191">
        <v>0</v>
      </c>
      <c r="T796" s="192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193" t="s">
        <v>279</v>
      </c>
      <c r="AT796" s="193" t="s">
        <v>157</v>
      </c>
      <c r="AU796" s="193" t="s">
        <v>81</v>
      </c>
      <c r="AY796" s="21" t="s">
        <v>154</v>
      </c>
      <c r="BE796" s="194">
        <f>IF(N796="základní",J796,0)</f>
        <v>0</v>
      </c>
      <c r="BF796" s="194">
        <f>IF(N796="snížená",J796,0)</f>
        <v>0</v>
      </c>
      <c r="BG796" s="194">
        <f>IF(N796="zákl. přenesená",J796,0)</f>
        <v>0</v>
      </c>
      <c r="BH796" s="194">
        <f>IF(N796="sníž. přenesená",J796,0)</f>
        <v>0</v>
      </c>
      <c r="BI796" s="194">
        <f>IF(N796="nulová",J796,0)</f>
        <v>0</v>
      </c>
      <c r="BJ796" s="21" t="s">
        <v>79</v>
      </c>
      <c r="BK796" s="194">
        <f>ROUND(I796*H796,2)</f>
        <v>0</v>
      </c>
      <c r="BL796" s="21" t="s">
        <v>279</v>
      </c>
      <c r="BM796" s="193" t="s">
        <v>1097</v>
      </c>
    </row>
    <row r="797" spans="1:65" s="2" customFormat="1" ht="11.25">
      <c r="A797" s="38"/>
      <c r="B797" s="39"/>
      <c r="C797" s="40"/>
      <c r="D797" s="195" t="s">
        <v>164</v>
      </c>
      <c r="E797" s="40"/>
      <c r="F797" s="196" t="s">
        <v>1098</v>
      </c>
      <c r="G797" s="40"/>
      <c r="H797" s="40"/>
      <c r="I797" s="197"/>
      <c r="J797" s="40"/>
      <c r="K797" s="40"/>
      <c r="L797" s="43"/>
      <c r="M797" s="198"/>
      <c r="N797" s="199"/>
      <c r="O797" s="68"/>
      <c r="P797" s="68"/>
      <c r="Q797" s="68"/>
      <c r="R797" s="68"/>
      <c r="S797" s="68"/>
      <c r="T797" s="69"/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T797" s="21" t="s">
        <v>164</v>
      </c>
      <c r="AU797" s="21" t="s">
        <v>81</v>
      </c>
    </row>
    <row r="798" spans="1:65" s="13" customFormat="1" ht="11.25">
      <c r="B798" s="200"/>
      <c r="C798" s="201"/>
      <c r="D798" s="202" t="s">
        <v>166</v>
      </c>
      <c r="E798" s="203" t="s">
        <v>19</v>
      </c>
      <c r="F798" s="204" t="s">
        <v>1099</v>
      </c>
      <c r="G798" s="201"/>
      <c r="H798" s="205">
        <v>2</v>
      </c>
      <c r="I798" s="206"/>
      <c r="J798" s="201"/>
      <c r="K798" s="201"/>
      <c r="L798" s="207"/>
      <c r="M798" s="208"/>
      <c r="N798" s="209"/>
      <c r="O798" s="209"/>
      <c r="P798" s="209"/>
      <c r="Q798" s="209"/>
      <c r="R798" s="209"/>
      <c r="S798" s="209"/>
      <c r="T798" s="210"/>
      <c r="AT798" s="211" t="s">
        <v>166</v>
      </c>
      <c r="AU798" s="211" t="s">
        <v>81</v>
      </c>
      <c r="AV798" s="13" t="s">
        <v>81</v>
      </c>
      <c r="AW798" s="13" t="s">
        <v>33</v>
      </c>
      <c r="AX798" s="13" t="s">
        <v>72</v>
      </c>
      <c r="AY798" s="211" t="s">
        <v>154</v>
      </c>
    </row>
    <row r="799" spans="1:65" s="14" customFormat="1" ht="11.25">
      <c r="B799" s="212"/>
      <c r="C799" s="213"/>
      <c r="D799" s="202" t="s">
        <v>166</v>
      </c>
      <c r="E799" s="214" t="s">
        <v>19</v>
      </c>
      <c r="F799" s="215" t="s">
        <v>168</v>
      </c>
      <c r="G799" s="213"/>
      <c r="H799" s="216">
        <v>2</v>
      </c>
      <c r="I799" s="217"/>
      <c r="J799" s="213"/>
      <c r="K799" s="213"/>
      <c r="L799" s="218"/>
      <c r="M799" s="219"/>
      <c r="N799" s="220"/>
      <c r="O799" s="220"/>
      <c r="P799" s="220"/>
      <c r="Q799" s="220"/>
      <c r="R799" s="220"/>
      <c r="S799" s="220"/>
      <c r="T799" s="221"/>
      <c r="AT799" s="222" t="s">
        <v>166</v>
      </c>
      <c r="AU799" s="222" t="s">
        <v>81</v>
      </c>
      <c r="AV799" s="14" t="s">
        <v>169</v>
      </c>
      <c r="AW799" s="14" t="s">
        <v>33</v>
      </c>
      <c r="AX799" s="14" t="s">
        <v>79</v>
      </c>
      <c r="AY799" s="222" t="s">
        <v>154</v>
      </c>
    </row>
    <row r="800" spans="1:65" s="2" customFormat="1" ht="24.2" customHeight="1">
      <c r="A800" s="38"/>
      <c r="B800" s="39"/>
      <c r="C800" s="182" t="s">
        <v>1100</v>
      </c>
      <c r="D800" s="182" t="s">
        <v>157</v>
      </c>
      <c r="E800" s="183" t="s">
        <v>1101</v>
      </c>
      <c r="F800" s="184" t="s">
        <v>1102</v>
      </c>
      <c r="G800" s="185" t="s">
        <v>538</v>
      </c>
      <c r="H800" s="186">
        <v>2</v>
      </c>
      <c r="I800" s="187"/>
      <c r="J800" s="188">
        <f>ROUND(I800*H800,2)</f>
        <v>0</v>
      </c>
      <c r="K800" s="184" t="s">
        <v>161</v>
      </c>
      <c r="L800" s="43"/>
      <c r="M800" s="189" t="s">
        <v>19</v>
      </c>
      <c r="N800" s="190" t="s">
        <v>43</v>
      </c>
      <c r="O800" s="68"/>
      <c r="P800" s="191">
        <f>O800*H800</f>
        <v>0</v>
      </c>
      <c r="Q800" s="191">
        <v>1.98E-3</v>
      </c>
      <c r="R800" s="191">
        <f>Q800*H800</f>
        <v>3.96E-3</v>
      </c>
      <c r="S800" s="191">
        <v>0</v>
      </c>
      <c r="T800" s="192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193" t="s">
        <v>279</v>
      </c>
      <c r="AT800" s="193" t="s">
        <v>157</v>
      </c>
      <c r="AU800" s="193" t="s">
        <v>81</v>
      </c>
      <c r="AY800" s="21" t="s">
        <v>154</v>
      </c>
      <c r="BE800" s="194">
        <f>IF(N800="základní",J800,0)</f>
        <v>0</v>
      </c>
      <c r="BF800" s="194">
        <f>IF(N800="snížená",J800,0)</f>
        <v>0</v>
      </c>
      <c r="BG800" s="194">
        <f>IF(N800="zákl. přenesená",J800,0)</f>
        <v>0</v>
      </c>
      <c r="BH800" s="194">
        <f>IF(N800="sníž. přenesená",J800,0)</f>
        <v>0</v>
      </c>
      <c r="BI800" s="194">
        <f>IF(N800="nulová",J800,0)</f>
        <v>0</v>
      </c>
      <c r="BJ800" s="21" t="s">
        <v>79</v>
      </c>
      <c r="BK800" s="194">
        <f>ROUND(I800*H800,2)</f>
        <v>0</v>
      </c>
      <c r="BL800" s="21" t="s">
        <v>279</v>
      </c>
      <c r="BM800" s="193" t="s">
        <v>1103</v>
      </c>
    </row>
    <row r="801" spans="1:65" s="2" customFormat="1" ht="11.25">
      <c r="A801" s="38"/>
      <c r="B801" s="39"/>
      <c r="C801" s="40"/>
      <c r="D801" s="195" t="s">
        <v>164</v>
      </c>
      <c r="E801" s="40"/>
      <c r="F801" s="196" t="s">
        <v>1104</v>
      </c>
      <c r="G801" s="40"/>
      <c r="H801" s="40"/>
      <c r="I801" s="197"/>
      <c r="J801" s="40"/>
      <c r="K801" s="40"/>
      <c r="L801" s="43"/>
      <c r="M801" s="198"/>
      <c r="N801" s="199"/>
      <c r="O801" s="68"/>
      <c r="P801" s="68"/>
      <c r="Q801" s="68"/>
      <c r="R801" s="68"/>
      <c r="S801" s="68"/>
      <c r="T801" s="69"/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T801" s="21" t="s">
        <v>164</v>
      </c>
      <c r="AU801" s="21" t="s">
        <v>81</v>
      </c>
    </row>
    <row r="802" spans="1:65" s="2" customFormat="1" ht="24.2" customHeight="1">
      <c r="A802" s="38"/>
      <c r="B802" s="39"/>
      <c r="C802" s="182" t="s">
        <v>1105</v>
      </c>
      <c r="D802" s="182" t="s">
        <v>157</v>
      </c>
      <c r="E802" s="183" t="s">
        <v>1106</v>
      </c>
      <c r="F802" s="184" t="s">
        <v>1107</v>
      </c>
      <c r="G802" s="185" t="s">
        <v>538</v>
      </c>
      <c r="H802" s="186">
        <v>2</v>
      </c>
      <c r="I802" s="187"/>
      <c r="J802" s="188">
        <f>ROUND(I802*H802,2)</f>
        <v>0</v>
      </c>
      <c r="K802" s="184" t="s">
        <v>161</v>
      </c>
      <c r="L802" s="43"/>
      <c r="M802" s="189" t="s">
        <v>19</v>
      </c>
      <c r="N802" s="190" t="s">
        <v>43</v>
      </c>
      <c r="O802" s="68"/>
      <c r="P802" s="191">
        <f>O802*H802</f>
        <v>0</v>
      </c>
      <c r="Q802" s="191">
        <v>5.3899999999999998E-3</v>
      </c>
      <c r="R802" s="191">
        <f>Q802*H802</f>
        <v>1.078E-2</v>
      </c>
      <c r="S802" s="191">
        <v>0</v>
      </c>
      <c r="T802" s="192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193" t="s">
        <v>279</v>
      </c>
      <c r="AT802" s="193" t="s">
        <v>157</v>
      </c>
      <c r="AU802" s="193" t="s">
        <v>81</v>
      </c>
      <c r="AY802" s="21" t="s">
        <v>154</v>
      </c>
      <c r="BE802" s="194">
        <f>IF(N802="základní",J802,0)</f>
        <v>0</v>
      </c>
      <c r="BF802" s="194">
        <f>IF(N802="snížená",J802,0)</f>
        <v>0</v>
      </c>
      <c r="BG802" s="194">
        <f>IF(N802="zákl. přenesená",J802,0)</f>
        <v>0</v>
      </c>
      <c r="BH802" s="194">
        <f>IF(N802="sníž. přenesená",J802,0)</f>
        <v>0</v>
      </c>
      <c r="BI802" s="194">
        <f>IF(N802="nulová",J802,0)</f>
        <v>0</v>
      </c>
      <c r="BJ802" s="21" t="s">
        <v>79</v>
      </c>
      <c r="BK802" s="194">
        <f>ROUND(I802*H802,2)</f>
        <v>0</v>
      </c>
      <c r="BL802" s="21" t="s">
        <v>279</v>
      </c>
      <c r="BM802" s="193" t="s">
        <v>1108</v>
      </c>
    </row>
    <row r="803" spans="1:65" s="2" customFormat="1" ht="11.25">
      <c r="A803" s="38"/>
      <c r="B803" s="39"/>
      <c r="C803" s="40"/>
      <c r="D803" s="195" t="s">
        <v>164</v>
      </c>
      <c r="E803" s="40"/>
      <c r="F803" s="196" t="s">
        <v>1109</v>
      </c>
      <c r="G803" s="40"/>
      <c r="H803" s="40"/>
      <c r="I803" s="197"/>
      <c r="J803" s="40"/>
      <c r="K803" s="40"/>
      <c r="L803" s="43"/>
      <c r="M803" s="198"/>
      <c r="N803" s="199"/>
      <c r="O803" s="68"/>
      <c r="P803" s="68"/>
      <c r="Q803" s="68"/>
      <c r="R803" s="68"/>
      <c r="S803" s="68"/>
      <c r="T803" s="69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21" t="s">
        <v>164</v>
      </c>
      <c r="AU803" s="21" t="s">
        <v>81</v>
      </c>
    </row>
    <row r="804" spans="1:65" s="2" customFormat="1" ht="21.75" customHeight="1">
      <c r="A804" s="38"/>
      <c r="B804" s="39"/>
      <c r="C804" s="182" t="s">
        <v>1110</v>
      </c>
      <c r="D804" s="182" t="s">
        <v>157</v>
      </c>
      <c r="E804" s="183" t="s">
        <v>1111</v>
      </c>
      <c r="F804" s="184" t="s">
        <v>1112</v>
      </c>
      <c r="G804" s="185" t="s">
        <v>240</v>
      </c>
      <c r="H804" s="186">
        <v>7.8</v>
      </c>
      <c r="I804" s="187"/>
      <c r="J804" s="188">
        <f>ROUND(I804*H804,2)</f>
        <v>0</v>
      </c>
      <c r="K804" s="184" t="s">
        <v>161</v>
      </c>
      <c r="L804" s="43"/>
      <c r="M804" s="189" t="s">
        <v>19</v>
      </c>
      <c r="N804" s="190" t="s">
        <v>43</v>
      </c>
      <c r="O804" s="68"/>
      <c r="P804" s="191">
        <f>O804*H804</f>
        <v>0</v>
      </c>
      <c r="Q804" s="191">
        <v>2.7399999999999998E-3</v>
      </c>
      <c r="R804" s="191">
        <f>Q804*H804</f>
        <v>2.1371999999999999E-2</v>
      </c>
      <c r="S804" s="191">
        <v>0</v>
      </c>
      <c r="T804" s="192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193" t="s">
        <v>279</v>
      </c>
      <c r="AT804" s="193" t="s">
        <v>157</v>
      </c>
      <c r="AU804" s="193" t="s">
        <v>81</v>
      </c>
      <c r="AY804" s="21" t="s">
        <v>154</v>
      </c>
      <c r="BE804" s="194">
        <f>IF(N804="základní",J804,0)</f>
        <v>0</v>
      </c>
      <c r="BF804" s="194">
        <f>IF(N804="snížená",J804,0)</f>
        <v>0</v>
      </c>
      <c r="BG804" s="194">
        <f>IF(N804="zákl. přenesená",J804,0)</f>
        <v>0</v>
      </c>
      <c r="BH804" s="194">
        <f>IF(N804="sníž. přenesená",J804,0)</f>
        <v>0</v>
      </c>
      <c r="BI804" s="194">
        <f>IF(N804="nulová",J804,0)</f>
        <v>0</v>
      </c>
      <c r="BJ804" s="21" t="s">
        <v>79</v>
      </c>
      <c r="BK804" s="194">
        <f>ROUND(I804*H804,2)</f>
        <v>0</v>
      </c>
      <c r="BL804" s="21" t="s">
        <v>279</v>
      </c>
      <c r="BM804" s="193" t="s">
        <v>1113</v>
      </c>
    </row>
    <row r="805" spans="1:65" s="2" customFormat="1" ht="11.25">
      <c r="A805" s="38"/>
      <c r="B805" s="39"/>
      <c r="C805" s="40"/>
      <c r="D805" s="195" t="s">
        <v>164</v>
      </c>
      <c r="E805" s="40"/>
      <c r="F805" s="196" t="s">
        <v>1114</v>
      </c>
      <c r="G805" s="40"/>
      <c r="H805" s="40"/>
      <c r="I805" s="197"/>
      <c r="J805" s="40"/>
      <c r="K805" s="40"/>
      <c r="L805" s="43"/>
      <c r="M805" s="198"/>
      <c r="N805" s="199"/>
      <c r="O805" s="68"/>
      <c r="P805" s="68"/>
      <c r="Q805" s="68"/>
      <c r="R805" s="68"/>
      <c r="S805" s="68"/>
      <c r="T805" s="69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T805" s="21" t="s">
        <v>164</v>
      </c>
      <c r="AU805" s="21" t="s">
        <v>81</v>
      </c>
    </row>
    <row r="806" spans="1:65" s="13" customFormat="1" ht="11.25">
      <c r="B806" s="200"/>
      <c r="C806" s="201"/>
      <c r="D806" s="202" t="s">
        <v>166</v>
      </c>
      <c r="E806" s="203" t="s">
        <v>19</v>
      </c>
      <c r="F806" s="204" t="s">
        <v>1115</v>
      </c>
      <c r="G806" s="201"/>
      <c r="H806" s="205">
        <v>7.8</v>
      </c>
      <c r="I806" s="206"/>
      <c r="J806" s="201"/>
      <c r="K806" s="201"/>
      <c r="L806" s="207"/>
      <c r="M806" s="208"/>
      <c r="N806" s="209"/>
      <c r="O806" s="209"/>
      <c r="P806" s="209"/>
      <c r="Q806" s="209"/>
      <c r="R806" s="209"/>
      <c r="S806" s="209"/>
      <c r="T806" s="210"/>
      <c r="AT806" s="211" t="s">
        <v>166</v>
      </c>
      <c r="AU806" s="211" t="s">
        <v>81</v>
      </c>
      <c r="AV806" s="13" t="s">
        <v>81</v>
      </c>
      <c r="AW806" s="13" t="s">
        <v>33</v>
      </c>
      <c r="AX806" s="13" t="s">
        <v>72</v>
      </c>
      <c r="AY806" s="211" t="s">
        <v>154</v>
      </c>
    </row>
    <row r="807" spans="1:65" s="14" customFormat="1" ht="11.25">
      <c r="B807" s="212"/>
      <c r="C807" s="213"/>
      <c r="D807" s="202" t="s">
        <v>166</v>
      </c>
      <c r="E807" s="214" t="s">
        <v>19</v>
      </c>
      <c r="F807" s="215" t="s">
        <v>168</v>
      </c>
      <c r="G807" s="213"/>
      <c r="H807" s="216">
        <v>7.8</v>
      </c>
      <c r="I807" s="217"/>
      <c r="J807" s="213"/>
      <c r="K807" s="213"/>
      <c r="L807" s="218"/>
      <c r="M807" s="219"/>
      <c r="N807" s="220"/>
      <c r="O807" s="220"/>
      <c r="P807" s="220"/>
      <c r="Q807" s="220"/>
      <c r="R807" s="220"/>
      <c r="S807" s="220"/>
      <c r="T807" s="221"/>
      <c r="AT807" s="222" t="s">
        <v>166</v>
      </c>
      <c r="AU807" s="222" t="s">
        <v>81</v>
      </c>
      <c r="AV807" s="14" t="s">
        <v>169</v>
      </c>
      <c r="AW807" s="14" t="s">
        <v>33</v>
      </c>
      <c r="AX807" s="14" t="s">
        <v>79</v>
      </c>
      <c r="AY807" s="222" t="s">
        <v>154</v>
      </c>
    </row>
    <row r="808" spans="1:65" s="2" customFormat="1" ht="21.75" customHeight="1">
      <c r="A808" s="38"/>
      <c r="B808" s="39"/>
      <c r="C808" s="182" t="s">
        <v>1116</v>
      </c>
      <c r="D808" s="182" t="s">
        <v>157</v>
      </c>
      <c r="E808" s="183" t="s">
        <v>1117</v>
      </c>
      <c r="F808" s="184" t="s">
        <v>1118</v>
      </c>
      <c r="G808" s="185" t="s">
        <v>240</v>
      </c>
      <c r="H808" s="186">
        <v>44</v>
      </c>
      <c r="I808" s="187"/>
      <c r="J808" s="188">
        <f>ROUND(I808*H808,2)</f>
        <v>0</v>
      </c>
      <c r="K808" s="184" t="s">
        <v>161</v>
      </c>
      <c r="L808" s="43"/>
      <c r="M808" s="189" t="s">
        <v>19</v>
      </c>
      <c r="N808" s="190" t="s">
        <v>43</v>
      </c>
      <c r="O808" s="68"/>
      <c r="P808" s="191">
        <f>O808*H808</f>
        <v>0</v>
      </c>
      <c r="Q808" s="191">
        <v>3.5999999999999999E-3</v>
      </c>
      <c r="R808" s="191">
        <f>Q808*H808</f>
        <v>0.15839999999999999</v>
      </c>
      <c r="S808" s="191">
        <v>0</v>
      </c>
      <c r="T808" s="192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193" t="s">
        <v>279</v>
      </c>
      <c r="AT808" s="193" t="s">
        <v>157</v>
      </c>
      <c r="AU808" s="193" t="s">
        <v>81</v>
      </c>
      <c r="AY808" s="21" t="s">
        <v>154</v>
      </c>
      <c r="BE808" s="194">
        <f>IF(N808="základní",J808,0)</f>
        <v>0</v>
      </c>
      <c r="BF808" s="194">
        <f>IF(N808="snížená",J808,0)</f>
        <v>0</v>
      </c>
      <c r="BG808" s="194">
        <f>IF(N808="zákl. přenesená",J808,0)</f>
        <v>0</v>
      </c>
      <c r="BH808" s="194">
        <f>IF(N808="sníž. přenesená",J808,0)</f>
        <v>0</v>
      </c>
      <c r="BI808" s="194">
        <f>IF(N808="nulová",J808,0)</f>
        <v>0</v>
      </c>
      <c r="BJ808" s="21" t="s">
        <v>79</v>
      </c>
      <c r="BK808" s="194">
        <f>ROUND(I808*H808,2)</f>
        <v>0</v>
      </c>
      <c r="BL808" s="21" t="s">
        <v>279</v>
      </c>
      <c r="BM808" s="193" t="s">
        <v>1119</v>
      </c>
    </row>
    <row r="809" spans="1:65" s="2" customFormat="1" ht="11.25">
      <c r="A809" s="38"/>
      <c r="B809" s="39"/>
      <c r="C809" s="40"/>
      <c r="D809" s="195" t="s">
        <v>164</v>
      </c>
      <c r="E809" s="40"/>
      <c r="F809" s="196" t="s">
        <v>1120</v>
      </c>
      <c r="G809" s="40"/>
      <c r="H809" s="40"/>
      <c r="I809" s="197"/>
      <c r="J809" s="40"/>
      <c r="K809" s="40"/>
      <c r="L809" s="43"/>
      <c r="M809" s="198"/>
      <c r="N809" s="199"/>
      <c r="O809" s="68"/>
      <c r="P809" s="68"/>
      <c r="Q809" s="68"/>
      <c r="R809" s="68"/>
      <c r="S809" s="68"/>
      <c r="T809" s="69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T809" s="21" t="s">
        <v>164</v>
      </c>
      <c r="AU809" s="21" t="s">
        <v>81</v>
      </c>
    </row>
    <row r="810" spans="1:65" s="13" customFormat="1" ht="11.25">
      <c r="B810" s="200"/>
      <c r="C810" s="201"/>
      <c r="D810" s="202" t="s">
        <v>166</v>
      </c>
      <c r="E810" s="203" t="s">
        <v>19</v>
      </c>
      <c r="F810" s="204" t="s">
        <v>1121</v>
      </c>
      <c r="G810" s="201"/>
      <c r="H810" s="205">
        <v>44</v>
      </c>
      <c r="I810" s="206"/>
      <c r="J810" s="201"/>
      <c r="K810" s="201"/>
      <c r="L810" s="207"/>
      <c r="M810" s="208"/>
      <c r="N810" s="209"/>
      <c r="O810" s="209"/>
      <c r="P810" s="209"/>
      <c r="Q810" s="209"/>
      <c r="R810" s="209"/>
      <c r="S810" s="209"/>
      <c r="T810" s="210"/>
      <c r="AT810" s="211" t="s">
        <v>166</v>
      </c>
      <c r="AU810" s="211" t="s">
        <v>81</v>
      </c>
      <c r="AV810" s="13" t="s">
        <v>81</v>
      </c>
      <c r="AW810" s="13" t="s">
        <v>33</v>
      </c>
      <c r="AX810" s="13" t="s">
        <v>72</v>
      </c>
      <c r="AY810" s="211" t="s">
        <v>154</v>
      </c>
    </row>
    <row r="811" spans="1:65" s="14" customFormat="1" ht="11.25">
      <c r="B811" s="212"/>
      <c r="C811" s="213"/>
      <c r="D811" s="202" t="s">
        <v>166</v>
      </c>
      <c r="E811" s="214" t="s">
        <v>19</v>
      </c>
      <c r="F811" s="215" t="s">
        <v>168</v>
      </c>
      <c r="G811" s="213"/>
      <c r="H811" s="216">
        <v>44</v>
      </c>
      <c r="I811" s="217"/>
      <c r="J811" s="213"/>
      <c r="K811" s="213"/>
      <c r="L811" s="218"/>
      <c r="M811" s="219"/>
      <c r="N811" s="220"/>
      <c r="O811" s="220"/>
      <c r="P811" s="220"/>
      <c r="Q811" s="220"/>
      <c r="R811" s="220"/>
      <c r="S811" s="220"/>
      <c r="T811" s="221"/>
      <c r="AT811" s="222" t="s">
        <v>166</v>
      </c>
      <c r="AU811" s="222" t="s">
        <v>81</v>
      </c>
      <c r="AV811" s="14" t="s">
        <v>169</v>
      </c>
      <c r="AW811" s="14" t="s">
        <v>33</v>
      </c>
      <c r="AX811" s="14" t="s">
        <v>79</v>
      </c>
      <c r="AY811" s="222" t="s">
        <v>154</v>
      </c>
    </row>
    <row r="812" spans="1:65" s="2" customFormat="1" ht="24.2" customHeight="1">
      <c r="A812" s="38"/>
      <c r="B812" s="39"/>
      <c r="C812" s="182" t="s">
        <v>1122</v>
      </c>
      <c r="D812" s="182" t="s">
        <v>157</v>
      </c>
      <c r="E812" s="183" t="s">
        <v>1123</v>
      </c>
      <c r="F812" s="184" t="s">
        <v>1124</v>
      </c>
      <c r="G812" s="185" t="s">
        <v>538</v>
      </c>
      <c r="H812" s="186">
        <v>2</v>
      </c>
      <c r="I812" s="187"/>
      <c r="J812" s="188">
        <f>ROUND(I812*H812,2)</f>
        <v>0</v>
      </c>
      <c r="K812" s="184" t="s">
        <v>161</v>
      </c>
      <c r="L812" s="43"/>
      <c r="M812" s="189" t="s">
        <v>19</v>
      </c>
      <c r="N812" s="190" t="s">
        <v>43</v>
      </c>
      <c r="O812" s="68"/>
      <c r="P812" s="191">
        <f>O812*H812</f>
        <v>0</v>
      </c>
      <c r="Q812" s="191">
        <v>2.9999999999999997E-4</v>
      </c>
      <c r="R812" s="191">
        <f>Q812*H812</f>
        <v>5.9999999999999995E-4</v>
      </c>
      <c r="S812" s="191">
        <v>0</v>
      </c>
      <c r="T812" s="192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193" t="s">
        <v>279</v>
      </c>
      <c r="AT812" s="193" t="s">
        <v>157</v>
      </c>
      <c r="AU812" s="193" t="s">
        <v>81</v>
      </c>
      <c r="AY812" s="21" t="s">
        <v>154</v>
      </c>
      <c r="BE812" s="194">
        <f>IF(N812="základní",J812,0)</f>
        <v>0</v>
      </c>
      <c r="BF812" s="194">
        <f>IF(N812="snížená",J812,0)</f>
        <v>0</v>
      </c>
      <c r="BG812" s="194">
        <f>IF(N812="zákl. přenesená",J812,0)</f>
        <v>0</v>
      </c>
      <c r="BH812" s="194">
        <f>IF(N812="sníž. přenesená",J812,0)</f>
        <v>0</v>
      </c>
      <c r="BI812" s="194">
        <f>IF(N812="nulová",J812,0)</f>
        <v>0</v>
      </c>
      <c r="BJ812" s="21" t="s">
        <v>79</v>
      </c>
      <c r="BK812" s="194">
        <f>ROUND(I812*H812,2)</f>
        <v>0</v>
      </c>
      <c r="BL812" s="21" t="s">
        <v>279</v>
      </c>
      <c r="BM812" s="193" t="s">
        <v>1125</v>
      </c>
    </row>
    <row r="813" spans="1:65" s="2" customFormat="1" ht="11.25">
      <c r="A813" s="38"/>
      <c r="B813" s="39"/>
      <c r="C813" s="40"/>
      <c r="D813" s="195" t="s">
        <v>164</v>
      </c>
      <c r="E813" s="40"/>
      <c r="F813" s="196" t="s">
        <v>1126</v>
      </c>
      <c r="G813" s="40"/>
      <c r="H813" s="40"/>
      <c r="I813" s="197"/>
      <c r="J813" s="40"/>
      <c r="K813" s="40"/>
      <c r="L813" s="43"/>
      <c r="M813" s="198"/>
      <c r="N813" s="199"/>
      <c r="O813" s="68"/>
      <c r="P813" s="68"/>
      <c r="Q813" s="68"/>
      <c r="R813" s="68"/>
      <c r="S813" s="68"/>
      <c r="T813" s="69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21" t="s">
        <v>164</v>
      </c>
      <c r="AU813" s="21" t="s">
        <v>81</v>
      </c>
    </row>
    <row r="814" spans="1:65" s="2" customFormat="1" ht="24.2" customHeight="1">
      <c r="A814" s="38"/>
      <c r="B814" s="39"/>
      <c r="C814" s="182" t="s">
        <v>1127</v>
      </c>
      <c r="D814" s="182" t="s">
        <v>157</v>
      </c>
      <c r="E814" s="183" t="s">
        <v>1128</v>
      </c>
      <c r="F814" s="184" t="s">
        <v>1129</v>
      </c>
      <c r="G814" s="185" t="s">
        <v>538</v>
      </c>
      <c r="H814" s="186">
        <v>2</v>
      </c>
      <c r="I814" s="187"/>
      <c r="J814" s="188">
        <f>ROUND(I814*H814,2)</f>
        <v>0</v>
      </c>
      <c r="K814" s="184" t="s">
        <v>161</v>
      </c>
      <c r="L814" s="43"/>
      <c r="M814" s="189" t="s">
        <v>19</v>
      </c>
      <c r="N814" s="190" t="s">
        <v>43</v>
      </c>
      <c r="O814" s="68"/>
      <c r="P814" s="191">
        <f>O814*H814</f>
        <v>0</v>
      </c>
      <c r="Q814" s="191">
        <v>4.4000000000000002E-4</v>
      </c>
      <c r="R814" s="191">
        <f>Q814*H814</f>
        <v>8.8000000000000003E-4</v>
      </c>
      <c r="S814" s="191">
        <v>0</v>
      </c>
      <c r="T814" s="192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193" t="s">
        <v>279</v>
      </c>
      <c r="AT814" s="193" t="s">
        <v>157</v>
      </c>
      <c r="AU814" s="193" t="s">
        <v>81</v>
      </c>
      <c r="AY814" s="21" t="s">
        <v>154</v>
      </c>
      <c r="BE814" s="194">
        <f>IF(N814="základní",J814,0)</f>
        <v>0</v>
      </c>
      <c r="BF814" s="194">
        <f>IF(N814="snížená",J814,0)</f>
        <v>0</v>
      </c>
      <c r="BG814" s="194">
        <f>IF(N814="zákl. přenesená",J814,0)</f>
        <v>0</v>
      </c>
      <c r="BH814" s="194">
        <f>IF(N814="sníž. přenesená",J814,0)</f>
        <v>0</v>
      </c>
      <c r="BI814" s="194">
        <f>IF(N814="nulová",J814,0)</f>
        <v>0</v>
      </c>
      <c r="BJ814" s="21" t="s">
        <v>79</v>
      </c>
      <c r="BK814" s="194">
        <f>ROUND(I814*H814,2)</f>
        <v>0</v>
      </c>
      <c r="BL814" s="21" t="s">
        <v>279</v>
      </c>
      <c r="BM814" s="193" t="s">
        <v>1130</v>
      </c>
    </row>
    <row r="815" spans="1:65" s="2" customFormat="1" ht="11.25">
      <c r="A815" s="38"/>
      <c r="B815" s="39"/>
      <c r="C815" s="40"/>
      <c r="D815" s="195" t="s">
        <v>164</v>
      </c>
      <c r="E815" s="40"/>
      <c r="F815" s="196" t="s">
        <v>1131</v>
      </c>
      <c r="G815" s="40"/>
      <c r="H815" s="40"/>
      <c r="I815" s="197"/>
      <c r="J815" s="40"/>
      <c r="K815" s="40"/>
      <c r="L815" s="43"/>
      <c r="M815" s="198"/>
      <c r="N815" s="199"/>
      <c r="O815" s="68"/>
      <c r="P815" s="68"/>
      <c r="Q815" s="68"/>
      <c r="R815" s="68"/>
      <c r="S815" s="68"/>
      <c r="T815" s="69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T815" s="21" t="s">
        <v>164</v>
      </c>
      <c r="AU815" s="21" t="s">
        <v>81</v>
      </c>
    </row>
    <row r="816" spans="1:65" s="2" customFormat="1" ht="24.2" customHeight="1">
      <c r="A816" s="38"/>
      <c r="B816" s="39"/>
      <c r="C816" s="182" t="s">
        <v>1132</v>
      </c>
      <c r="D816" s="182" t="s">
        <v>157</v>
      </c>
      <c r="E816" s="183" t="s">
        <v>1133</v>
      </c>
      <c r="F816" s="184" t="s">
        <v>1134</v>
      </c>
      <c r="G816" s="185" t="s">
        <v>240</v>
      </c>
      <c r="H816" s="186">
        <v>25.5</v>
      </c>
      <c r="I816" s="187"/>
      <c r="J816" s="188">
        <f>ROUND(I816*H816,2)</f>
        <v>0</v>
      </c>
      <c r="K816" s="184" t="s">
        <v>161</v>
      </c>
      <c r="L816" s="43"/>
      <c r="M816" s="189" t="s">
        <v>19</v>
      </c>
      <c r="N816" s="190" t="s">
        <v>43</v>
      </c>
      <c r="O816" s="68"/>
      <c r="P816" s="191">
        <f>O816*H816</f>
        <v>0</v>
      </c>
      <c r="Q816" s="191">
        <v>2.0600000000000002E-3</v>
      </c>
      <c r="R816" s="191">
        <f>Q816*H816</f>
        <v>5.2530000000000007E-2</v>
      </c>
      <c r="S816" s="191">
        <v>0</v>
      </c>
      <c r="T816" s="192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193" t="s">
        <v>279</v>
      </c>
      <c r="AT816" s="193" t="s">
        <v>157</v>
      </c>
      <c r="AU816" s="193" t="s">
        <v>81</v>
      </c>
      <c r="AY816" s="21" t="s">
        <v>154</v>
      </c>
      <c r="BE816" s="194">
        <f>IF(N816="základní",J816,0)</f>
        <v>0</v>
      </c>
      <c r="BF816" s="194">
        <f>IF(N816="snížená",J816,0)</f>
        <v>0</v>
      </c>
      <c r="BG816" s="194">
        <f>IF(N816="zákl. přenesená",J816,0)</f>
        <v>0</v>
      </c>
      <c r="BH816" s="194">
        <f>IF(N816="sníž. přenesená",J816,0)</f>
        <v>0</v>
      </c>
      <c r="BI816" s="194">
        <f>IF(N816="nulová",J816,0)</f>
        <v>0</v>
      </c>
      <c r="BJ816" s="21" t="s">
        <v>79</v>
      </c>
      <c r="BK816" s="194">
        <f>ROUND(I816*H816,2)</f>
        <v>0</v>
      </c>
      <c r="BL816" s="21" t="s">
        <v>279</v>
      </c>
      <c r="BM816" s="193" t="s">
        <v>1135</v>
      </c>
    </row>
    <row r="817" spans="1:65" s="2" customFormat="1" ht="11.25">
      <c r="A817" s="38"/>
      <c r="B817" s="39"/>
      <c r="C817" s="40"/>
      <c r="D817" s="195" t="s">
        <v>164</v>
      </c>
      <c r="E817" s="40"/>
      <c r="F817" s="196" t="s">
        <v>1136</v>
      </c>
      <c r="G817" s="40"/>
      <c r="H817" s="40"/>
      <c r="I817" s="197"/>
      <c r="J817" s="40"/>
      <c r="K817" s="40"/>
      <c r="L817" s="43"/>
      <c r="M817" s="198"/>
      <c r="N817" s="199"/>
      <c r="O817" s="68"/>
      <c r="P817" s="68"/>
      <c r="Q817" s="68"/>
      <c r="R817" s="68"/>
      <c r="S817" s="68"/>
      <c r="T817" s="69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T817" s="21" t="s">
        <v>164</v>
      </c>
      <c r="AU817" s="21" t="s">
        <v>81</v>
      </c>
    </row>
    <row r="818" spans="1:65" s="13" customFormat="1" ht="11.25">
      <c r="B818" s="200"/>
      <c r="C818" s="201"/>
      <c r="D818" s="202" t="s">
        <v>166</v>
      </c>
      <c r="E818" s="203" t="s">
        <v>19</v>
      </c>
      <c r="F818" s="204" t="s">
        <v>1137</v>
      </c>
      <c r="G818" s="201"/>
      <c r="H818" s="205">
        <v>25.5</v>
      </c>
      <c r="I818" s="206"/>
      <c r="J818" s="201"/>
      <c r="K818" s="201"/>
      <c r="L818" s="207"/>
      <c r="M818" s="208"/>
      <c r="N818" s="209"/>
      <c r="O818" s="209"/>
      <c r="P818" s="209"/>
      <c r="Q818" s="209"/>
      <c r="R818" s="209"/>
      <c r="S818" s="209"/>
      <c r="T818" s="210"/>
      <c r="AT818" s="211" t="s">
        <v>166</v>
      </c>
      <c r="AU818" s="211" t="s">
        <v>81</v>
      </c>
      <c r="AV818" s="13" t="s">
        <v>81</v>
      </c>
      <c r="AW818" s="13" t="s">
        <v>33</v>
      </c>
      <c r="AX818" s="13" t="s">
        <v>72</v>
      </c>
      <c r="AY818" s="211" t="s">
        <v>154</v>
      </c>
    </row>
    <row r="819" spans="1:65" s="14" customFormat="1" ht="11.25">
      <c r="B819" s="212"/>
      <c r="C819" s="213"/>
      <c r="D819" s="202" t="s">
        <v>166</v>
      </c>
      <c r="E819" s="214" t="s">
        <v>19</v>
      </c>
      <c r="F819" s="215" t="s">
        <v>168</v>
      </c>
      <c r="G819" s="213"/>
      <c r="H819" s="216">
        <v>25.5</v>
      </c>
      <c r="I819" s="217"/>
      <c r="J819" s="213"/>
      <c r="K819" s="213"/>
      <c r="L819" s="218"/>
      <c r="M819" s="219"/>
      <c r="N819" s="220"/>
      <c r="O819" s="220"/>
      <c r="P819" s="220"/>
      <c r="Q819" s="220"/>
      <c r="R819" s="220"/>
      <c r="S819" s="220"/>
      <c r="T819" s="221"/>
      <c r="AT819" s="222" t="s">
        <v>166</v>
      </c>
      <c r="AU819" s="222" t="s">
        <v>81</v>
      </c>
      <c r="AV819" s="14" t="s">
        <v>169</v>
      </c>
      <c r="AW819" s="14" t="s">
        <v>33</v>
      </c>
      <c r="AX819" s="14" t="s">
        <v>79</v>
      </c>
      <c r="AY819" s="222" t="s">
        <v>154</v>
      </c>
    </row>
    <row r="820" spans="1:65" s="2" customFormat="1" ht="24.2" customHeight="1">
      <c r="A820" s="38"/>
      <c r="B820" s="39"/>
      <c r="C820" s="182" t="s">
        <v>1138</v>
      </c>
      <c r="D820" s="182" t="s">
        <v>157</v>
      </c>
      <c r="E820" s="183" t="s">
        <v>1139</v>
      </c>
      <c r="F820" s="184" t="s">
        <v>1140</v>
      </c>
      <c r="G820" s="185" t="s">
        <v>512</v>
      </c>
      <c r="H820" s="186">
        <v>2.74</v>
      </c>
      <c r="I820" s="187"/>
      <c r="J820" s="188">
        <f>ROUND(I820*H820,2)</f>
        <v>0</v>
      </c>
      <c r="K820" s="184" t="s">
        <v>161</v>
      </c>
      <c r="L820" s="43"/>
      <c r="M820" s="189" t="s">
        <v>19</v>
      </c>
      <c r="N820" s="190" t="s">
        <v>43</v>
      </c>
      <c r="O820" s="68"/>
      <c r="P820" s="191">
        <f>O820*H820</f>
        <v>0</v>
      </c>
      <c r="Q820" s="191">
        <v>0</v>
      </c>
      <c r="R820" s="191">
        <f>Q820*H820</f>
        <v>0</v>
      </c>
      <c r="S820" s="191">
        <v>0</v>
      </c>
      <c r="T820" s="192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193" t="s">
        <v>279</v>
      </c>
      <c r="AT820" s="193" t="s">
        <v>157</v>
      </c>
      <c r="AU820" s="193" t="s">
        <v>81</v>
      </c>
      <c r="AY820" s="21" t="s">
        <v>154</v>
      </c>
      <c r="BE820" s="194">
        <f>IF(N820="základní",J820,0)</f>
        <v>0</v>
      </c>
      <c r="BF820" s="194">
        <f>IF(N820="snížená",J820,0)</f>
        <v>0</v>
      </c>
      <c r="BG820" s="194">
        <f>IF(N820="zákl. přenesená",J820,0)</f>
        <v>0</v>
      </c>
      <c r="BH820" s="194">
        <f>IF(N820="sníž. přenesená",J820,0)</f>
        <v>0</v>
      </c>
      <c r="BI820" s="194">
        <f>IF(N820="nulová",J820,0)</f>
        <v>0</v>
      </c>
      <c r="BJ820" s="21" t="s">
        <v>79</v>
      </c>
      <c r="BK820" s="194">
        <f>ROUND(I820*H820,2)</f>
        <v>0</v>
      </c>
      <c r="BL820" s="21" t="s">
        <v>279</v>
      </c>
      <c r="BM820" s="193" t="s">
        <v>1141</v>
      </c>
    </row>
    <row r="821" spans="1:65" s="2" customFormat="1" ht="11.25">
      <c r="A821" s="38"/>
      <c r="B821" s="39"/>
      <c r="C821" s="40"/>
      <c r="D821" s="195" t="s">
        <v>164</v>
      </c>
      <c r="E821" s="40"/>
      <c r="F821" s="196" t="s">
        <v>1142</v>
      </c>
      <c r="G821" s="40"/>
      <c r="H821" s="40"/>
      <c r="I821" s="197"/>
      <c r="J821" s="40"/>
      <c r="K821" s="40"/>
      <c r="L821" s="43"/>
      <c r="M821" s="198"/>
      <c r="N821" s="199"/>
      <c r="O821" s="68"/>
      <c r="P821" s="68"/>
      <c r="Q821" s="68"/>
      <c r="R821" s="68"/>
      <c r="S821" s="68"/>
      <c r="T821" s="69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T821" s="21" t="s">
        <v>164</v>
      </c>
      <c r="AU821" s="21" t="s">
        <v>81</v>
      </c>
    </row>
    <row r="822" spans="1:65" s="12" customFormat="1" ht="22.9" customHeight="1">
      <c r="B822" s="166"/>
      <c r="C822" s="167"/>
      <c r="D822" s="168" t="s">
        <v>71</v>
      </c>
      <c r="E822" s="180" t="s">
        <v>1143</v>
      </c>
      <c r="F822" s="180" t="s">
        <v>1144</v>
      </c>
      <c r="G822" s="167"/>
      <c r="H822" s="167"/>
      <c r="I822" s="170"/>
      <c r="J822" s="181">
        <f>BK822</f>
        <v>0</v>
      </c>
      <c r="K822" s="167"/>
      <c r="L822" s="172"/>
      <c r="M822" s="173"/>
      <c r="N822" s="174"/>
      <c r="O822" s="174"/>
      <c r="P822" s="175">
        <f>SUM(P823:P830)</f>
        <v>0</v>
      </c>
      <c r="Q822" s="174"/>
      <c r="R822" s="175">
        <f>SUM(R823:R830)</f>
        <v>2.92E-2</v>
      </c>
      <c r="S822" s="174"/>
      <c r="T822" s="176">
        <f>SUM(T823:T830)</f>
        <v>0</v>
      </c>
      <c r="AR822" s="177" t="s">
        <v>81</v>
      </c>
      <c r="AT822" s="178" t="s">
        <v>71</v>
      </c>
      <c r="AU822" s="178" t="s">
        <v>79</v>
      </c>
      <c r="AY822" s="177" t="s">
        <v>154</v>
      </c>
      <c r="BK822" s="179">
        <f>SUM(BK823:BK830)</f>
        <v>0</v>
      </c>
    </row>
    <row r="823" spans="1:65" s="2" customFormat="1" ht="16.5" customHeight="1">
      <c r="A823" s="38"/>
      <c r="B823" s="39"/>
      <c r="C823" s="182" t="s">
        <v>1145</v>
      </c>
      <c r="D823" s="182" t="s">
        <v>157</v>
      </c>
      <c r="E823" s="183" t="s">
        <v>1146</v>
      </c>
      <c r="F823" s="184" t="s">
        <v>1147</v>
      </c>
      <c r="G823" s="185" t="s">
        <v>538</v>
      </c>
      <c r="H823" s="186">
        <v>2</v>
      </c>
      <c r="I823" s="187"/>
      <c r="J823" s="188">
        <f>ROUND(I823*H823,2)</f>
        <v>0</v>
      </c>
      <c r="K823" s="184" t="s">
        <v>161</v>
      </c>
      <c r="L823" s="43"/>
      <c r="M823" s="189" t="s">
        <v>19</v>
      </c>
      <c r="N823" s="190" t="s">
        <v>43</v>
      </c>
      <c r="O823" s="68"/>
      <c r="P823" s="191">
        <f>O823*H823</f>
        <v>0</v>
      </c>
      <c r="Q823" s="191">
        <v>0</v>
      </c>
      <c r="R823" s="191">
        <f>Q823*H823</f>
        <v>0</v>
      </c>
      <c r="S823" s="191">
        <v>0</v>
      </c>
      <c r="T823" s="192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193" t="s">
        <v>279</v>
      </c>
      <c r="AT823" s="193" t="s">
        <v>157</v>
      </c>
      <c r="AU823" s="193" t="s">
        <v>81</v>
      </c>
      <c r="AY823" s="21" t="s">
        <v>154</v>
      </c>
      <c r="BE823" s="194">
        <f>IF(N823="základní",J823,0)</f>
        <v>0</v>
      </c>
      <c r="BF823" s="194">
        <f>IF(N823="snížená",J823,0)</f>
        <v>0</v>
      </c>
      <c r="BG823" s="194">
        <f>IF(N823="zákl. přenesená",J823,0)</f>
        <v>0</v>
      </c>
      <c r="BH823" s="194">
        <f>IF(N823="sníž. přenesená",J823,0)</f>
        <v>0</v>
      </c>
      <c r="BI823" s="194">
        <f>IF(N823="nulová",J823,0)</f>
        <v>0</v>
      </c>
      <c r="BJ823" s="21" t="s">
        <v>79</v>
      </c>
      <c r="BK823" s="194">
        <f>ROUND(I823*H823,2)</f>
        <v>0</v>
      </c>
      <c r="BL823" s="21" t="s">
        <v>279</v>
      </c>
      <c r="BM823" s="193" t="s">
        <v>1148</v>
      </c>
    </row>
    <row r="824" spans="1:65" s="2" customFormat="1" ht="11.25">
      <c r="A824" s="38"/>
      <c r="B824" s="39"/>
      <c r="C824" s="40"/>
      <c r="D824" s="195" t="s">
        <v>164</v>
      </c>
      <c r="E824" s="40"/>
      <c r="F824" s="196" t="s">
        <v>1149</v>
      </c>
      <c r="G824" s="40"/>
      <c r="H824" s="40"/>
      <c r="I824" s="197"/>
      <c r="J824" s="40"/>
      <c r="K824" s="40"/>
      <c r="L824" s="43"/>
      <c r="M824" s="198"/>
      <c r="N824" s="199"/>
      <c r="O824" s="68"/>
      <c r="P824" s="68"/>
      <c r="Q824" s="68"/>
      <c r="R824" s="68"/>
      <c r="S824" s="68"/>
      <c r="T824" s="69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T824" s="21" t="s">
        <v>164</v>
      </c>
      <c r="AU824" s="21" t="s">
        <v>81</v>
      </c>
    </row>
    <row r="825" spans="1:65" s="2" customFormat="1" ht="16.5" customHeight="1">
      <c r="A825" s="38"/>
      <c r="B825" s="39"/>
      <c r="C825" s="223" t="s">
        <v>1150</v>
      </c>
      <c r="D825" s="223" t="s">
        <v>192</v>
      </c>
      <c r="E825" s="224" t="s">
        <v>1151</v>
      </c>
      <c r="F825" s="225" t="s">
        <v>1152</v>
      </c>
      <c r="G825" s="226" t="s">
        <v>538</v>
      </c>
      <c r="H825" s="227">
        <v>2</v>
      </c>
      <c r="I825" s="228"/>
      <c r="J825" s="229">
        <f>ROUND(I825*H825,2)</f>
        <v>0</v>
      </c>
      <c r="K825" s="225" t="s">
        <v>161</v>
      </c>
      <c r="L825" s="230"/>
      <c r="M825" s="231" t="s">
        <v>19</v>
      </c>
      <c r="N825" s="232" t="s">
        <v>43</v>
      </c>
      <c r="O825" s="68"/>
      <c r="P825" s="191">
        <f>O825*H825</f>
        <v>0</v>
      </c>
      <c r="Q825" s="191">
        <v>1.4E-2</v>
      </c>
      <c r="R825" s="191">
        <f>Q825*H825</f>
        <v>2.8000000000000001E-2</v>
      </c>
      <c r="S825" s="191">
        <v>0</v>
      </c>
      <c r="T825" s="192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193" t="s">
        <v>380</v>
      </c>
      <c r="AT825" s="193" t="s">
        <v>192</v>
      </c>
      <c r="AU825" s="193" t="s">
        <v>81</v>
      </c>
      <c r="AY825" s="21" t="s">
        <v>154</v>
      </c>
      <c r="BE825" s="194">
        <f>IF(N825="základní",J825,0)</f>
        <v>0</v>
      </c>
      <c r="BF825" s="194">
        <f>IF(N825="snížená",J825,0)</f>
        <v>0</v>
      </c>
      <c r="BG825" s="194">
        <f>IF(N825="zákl. přenesená",J825,0)</f>
        <v>0</v>
      </c>
      <c r="BH825" s="194">
        <f>IF(N825="sníž. přenesená",J825,0)</f>
        <v>0</v>
      </c>
      <c r="BI825" s="194">
        <f>IF(N825="nulová",J825,0)</f>
        <v>0</v>
      </c>
      <c r="BJ825" s="21" t="s">
        <v>79</v>
      </c>
      <c r="BK825" s="194">
        <f>ROUND(I825*H825,2)</f>
        <v>0</v>
      </c>
      <c r="BL825" s="21" t="s">
        <v>279</v>
      </c>
      <c r="BM825" s="193" t="s">
        <v>1153</v>
      </c>
    </row>
    <row r="826" spans="1:65" s="2" customFormat="1" ht="16.5" customHeight="1">
      <c r="A826" s="38"/>
      <c r="B826" s="39"/>
      <c r="C826" s="182" t="s">
        <v>1154</v>
      </c>
      <c r="D826" s="182" t="s">
        <v>157</v>
      </c>
      <c r="E826" s="183" t="s">
        <v>1155</v>
      </c>
      <c r="F826" s="184" t="s">
        <v>1156</v>
      </c>
      <c r="G826" s="185" t="s">
        <v>538</v>
      </c>
      <c r="H826" s="186">
        <v>2</v>
      </c>
      <c r="I826" s="187"/>
      <c r="J826" s="188">
        <f>ROUND(I826*H826,2)</f>
        <v>0</v>
      </c>
      <c r="K826" s="184" t="s">
        <v>161</v>
      </c>
      <c r="L826" s="43"/>
      <c r="M826" s="189" t="s">
        <v>19</v>
      </c>
      <c r="N826" s="190" t="s">
        <v>43</v>
      </c>
      <c r="O826" s="68"/>
      <c r="P826" s="191">
        <f>O826*H826</f>
        <v>0</v>
      </c>
      <c r="Q826" s="191">
        <v>0</v>
      </c>
      <c r="R826" s="191">
        <f>Q826*H826</f>
        <v>0</v>
      </c>
      <c r="S826" s="191">
        <v>0</v>
      </c>
      <c r="T826" s="192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193" t="s">
        <v>279</v>
      </c>
      <c r="AT826" s="193" t="s">
        <v>157</v>
      </c>
      <c r="AU826" s="193" t="s">
        <v>81</v>
      </c>
      <c r="AY826" s="21" t="s">
        <v>154</v>
      </c>
      <c r="BE826" s="194">
        <f>IF(N826="základní",J826,0)</f>
        <v>0</v>
      </c>
      <c r="BF826" s="194">
        <f>IF(N826="snížená",J826,0)</f>
        <v>0</v>
      </c>
      <c r="BG826" s="194">
        <f>IF(N826="zákl. přenesená",J826,0)</f>
        <v>0</v>
      </c>
      <c r="BH826" s="194">
        <f>IF(N826="sníž. přenesená",J826,0)</f>
        <v>0</v>
      </c>
      <c r="BI826" s="194">
        <f>IF(N826="nulová",J826,0)</f>
        <v>0</v>
      </c>
      <c r="BJ826" s="21" t="s">
        <v>79</v>
      </c>
      <c r="BK826" s="194">
        <f>ROUND(I826*H826,2)</f>
        <v>0</v>
      </c>
      <c r="BL826" s="21" t="s">
        <v>279</v>
      </c>
      <c r="BM826" s="193" t="s">
        <v>1157</v>
      </c>
    </row>
    <row r="827" spans="1:65" s="2" customFormat="1" ht="11.25">
      <c r="A827" s="38"/>
      <c r="B827" s="39"/>
      <c r="C827" s="40"/>
      <c r="D827" s="195" t="s">
        <v>164</v>
      </c>
      <c r="E827" s="40"/>
      <c r="F827" s="196" t="s">
        <v>1158</v>
      </c>
      <c r="G827" s="40"/>
      <c r="H827" s="40"/>
      <c r="I827" s="197"/>
      <c r="J827" s="40"/>
      <c r="K827" s="40"/>
      <c r="L827" s="43"/>
      <c r="M827" s="198"/>
      <c r="N827" s="199"/>
      <c r="O827" s="68"/>
      <c r="P827" s="68"/>
      <c r="Q827" s="68"/>
      <c r="R827" s="68"/>
      <c r="S827" s="68"/>
      <c r="T827" s="69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T827" s="21" t="s">
        <v>164</v>
      </c>
      <c r="AU827" s="21" t="s">
        <v>81</v>
      </c>
    </row>
    <row r="828" spans="1:65" s="2" customFormat="1" ht="16.5" customHeight="1">
      <c r="A828" s="38"/>
      <c r="B828" s="39"/>
      <c r="C828" s="223" t="s">
        <v>1159</v>
      </c>
      <c r="D828" s="223" t="s">
        <v>192</v>
      </c>
      <c r="E828" s="224" t="s">
        <v>1160</v>
      </c>
      <c r="F828" s="225" t="s">
        <v>1161</v>
      </c>
      <c r="G828" s="226" t="s">
        <v>1162</v>
      </c>
      <c r="H828" s="227">
        <v>2</v>
      </c>
      <c r="I828" s="228"/>
      <c r="J828" s="229">
        <f>ROUND(I828*H828,2)</f>
        <v>0</v>
      </c>
      <c r="K828" s="225" t="s">
        <v>161</v>
      </c>
      <c r="L828" s="230"/>
      <c r="M828" s="231" t="s">
        <v>19</v>
      </c>
      <c r="N828" s="232" t="s">
        <v>43</v>
      </c>
      <c r="O828" s="68"/>
      <c r="P828" s="191">
        <f>O828*H828</f>
        <v>0</v>
      </c>
      <c r="Q828" s="191">
        <v>5.9999999999999995E-4</v>
      </c>
      <c r="R828" s="191">
        <f>Q828*H828</f>
        <v>1.1999999999999999E-3</v>
      </c>
      <c r="S828" s="191">
        <v>0</v>
      </c>
      <c r="T828" s="192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193" t="s">
        <v>380</v>
      </c>
      <c r="AT828" s="193" t="s">
        <v>192</v>
      </c>
      <c r="AU828" s="193" t="s">
        <v>81</v>
      </c>
      <c r="AY828" s="21" t="s">
        <v>154</v>
      </c>
      <c r="BE828" s="194">
        <f>IF(N828="základní",J828,0)</f>
        <v>0</v>
      </c>
      <c r="BF828" s="194">
        <f>IF(N828="snížená",J828,0)</f>
        <v>0</v>
      </c>
      <c r="BG828" s="194">
        <f>IF(N828="zákl. přenesená",J828,0)</f>
        <v>0</v>
      </c>
      <c r="BH828" s="194">
        <f>IF(N828="sníž. přenesená",J828,0)</f>
        <v>0</v>
      </c>
      <c r="BI828" s="194">
        <f>IF(N828="nulová",J828,0)</f>
        <v>0</v>
      </c>
      <c r="BJ828" s="21" t="s">
        <v>79</v>
      </c>
      <c r="BK828" s="194">
        <f>ROUND(I828*H828,2)</f>
        <v>0</v>
      </c>
      <c r="BL828" s="21" t="s">
        <v>279</v>
      </c>
      <c r="BM828" s="193" t="s">
        <v>1163</v>
      </c>
    </row>
    <row r="829" spans="1:65" s="2" customFormat="1" ht="24.2" customHeight="1">
      <c r="A829" s="38"/>
      <c r="B829" s="39"/>
      <c r="C829" s="182" t="s">
        <v>1164</v>
      </c>
      <c r="D829" s="182" t="s">
        <v>157</v>
      </c>
      <c r="E829" s="183" t="s">
        <v>1165</v>
      </c>
      <c r="F829" s="184" t="s">
        <v>1166</v>
      </c>
      <c r="G829" s="185" t="s">
        <v>512</v>
      </c>
      <c r="H829" s="186">
        <v>2.9000000000000001E-2</v>
      </c>
      <c r="I829" s="187"/>
      <c r="J829" s="188">
        <f>ROUND(I829*H829,2)</f>
        <v>0</v>
      </c>
      <c r="K829" s="184" t="s">
        <v>161</v>
      </c>
      <c r="L829" s="43"/>
      <c r="M829" s="189" t="s">
        <v>19</v>
      </c>
      <c r="N829" s="190" t="s">
        <v>43</v>
      </c>
      <c r="O829" s="68"/>
      <c r="P829" s="191">
        <f>O829*H829</f>
        <v>0</v>
      </c>
      <c r="Q829" s="191">
        <v>0</v>
      </c>
      <c r="R829" s="191">
        <f>Q829*H829</f>
        <v>0</v>
      </c>
      <c r="S829" s="191">
        <v>0</v>
      </c>
      <c r="T829" s="192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193" t="s">
        <v>279</v>
      </c>
      <c r="AT829" s="193" t="s">
        <v>157</v>
      </c>
      <c r="AU829" s="193" t="s">
        <v>81</v>
      </c>
      <c r="AY829" s="21" t="s">
        <v>154</v>
      </c>
      <c r="BE829" s="194">
        <f>IF(N829="základní",J829,0)</f>
        <v>0</v>
      </c>
      <c r="BF829" s="194">
        <f>IF(N829="snížená",J829,0)</f>
        <v>0</v>
      </c>
      <c r="BG829" s="194">
        <f>IF(N829="zákl. přenesená",J829,0)</f>
        <v>0</v>
      </c>
      <c r="BH829" s="194">
        <f>IF(N829="sníž. přenesená",J829,0)</f>
        <v>0</v>
      </c>
      <c r="BI829" s="194">
        <f>IF(N829="nulová",J829,0)</f>
        <v>0</v>
      </c>
      <c r="BJ829" s="21" t="s">
        <v>79</v>
      </c>
      <c r="BK829" s="194">
        <f>ROUND(I829*H829,2)</f>
        <v>0</v>
      </c>
      <c r="BL829" s="21" t="s">
        <v>279</v>
      </c>
      <c r="BM829" s="193" t="s">
        <v>1167</v>
      </c>
    </row>
    <row r="830" spans="1:65" s="2" customFormat="1" ht="11.25">
      <c r="A830" s="38"/>
      <c r="B830" s="39"/>
      <c r="C830" s="40"/>
      <c r="D830" s="195" t="s">
        <v>164</v>
      </c>
      <c r="E830" s="40"/>
      <c r="F830" s="196" t="s">
        <v>1168</v>
      </c>
      <c r="G830" s="40"/>
      <c r="H830" s="40"/>
      <c r="I830" s="197"/>
      <c r="J830" s="40"/>
      <c r="K830" s="40"/>
      <c r="L830" s="43"/>
      <c r="M830" s="198"/>
      <c r="N830" s="199"/>
      <c r="O830" s="68"/>
      <c r="P830" s="68"/>
      <c r="Q830" s="68"/>
      <c r="R830" s="68"/>
      <c r="S830" s="68"/>
      <c r="T830" s="69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T830" s="21" t="s">
        <v>164</v>
      </c>
      <c r="AU830" s="21" t="s">
        <v>81</v>
      </c>
    </row>
    <row r="831" spans="1:65" s="12" customFormat="1" ht="22.9" customHeight="1">
      <c r="B831" s="166"/>
      <c r="C831" s="167"/>
      <c r="D831" s="168" t="s">
        <v>71</v>
      </c>
      <c r="E831" s="180" t="s">
        <v>1169</v>
      </c>
      <c r="F831" s="180" t="s">
        <v>1170</v>
      </c>
      <c r="G831" s="167"/>
      <c r="H831" s="167"/>
      <c r="I831" s="170"/>
      <c r="J831" s="181">
        <f>BK831</f>
        <v>0</v>
      </c>
      <c r="K831" s="167"/>
      <c r="L831" s="172"/>
      <c r="M831" s="173"/>
      <c r="N831" s="174"/>
      <c r="O831" s="174"/>
      <c r="P831" s="175">
        <f>SUM(P832:P839)</f>
        <v>0</v>
      </c>
      <c r="Q831" s="174"/>
      <c r="R831" s="175">
        <f>SUM(R832:R839)</f>
        <v>0.111285</v>
      </c>
      <c r="S831" s="174"/>
      <c r="T831" s="176">
        <f>SUM(T832:T839)</f>
        <v>0</v>
      </c>
      <c r="AR831" s="177" t="s">
        <v>81</v>
      </c>
      <c r="AT831" s="178" t="s">
        <v>71</v>
      </c>
      <c r="AU831" s="178" t="s">
        <v>79</v>
      </c>
      <c r="AY831" s="177" t="s">
        <v>154</v>
      </c>
      <c r="BK831" s="179">
        <f>SUM(BK832:BK839)</f>
        <v>0</v>
      </c>
    </row>
    <row r="832" spans="1:65" s="2" customFormat="1" ht="21.75" customHeight="1">
      <c r="A832" s="38"/>
      <c r="B832" s="39"/>
      <c r="C832" s="182" t="s">
        <v>1171</v>
      </c>
      <c r="D832" s="182" t="s">
        <v>157</v>
      </c>
      <c r="E832" s="183" t="s">
        <v>1172</v>
      </c>
      <c r="F832" s="184" t="s">
        <v>1173</v>
      </c>
      <c r="G832" s="185" t="s">
        <v>240</v>
      </c>
      <c r="H832" s="186">
        <v>49.85</v>
      </c>
      <c r="I832" s="187"/>
      <c r="J832" s="188">
        <f>ROUND(I832*H832,2)</f>
        <v>0</v>
      </c>
      <c r="K832" s="184" t="s">
        <v>161</v>
      </c>
      <c r="L832" s="43"/>
      <c r="M832" s="189" t="s">
        <v>19</v>
      </c>
      <c r="N832" s="190" t="s">
        <v>43</v>
      </c>
      <c r="O832" s="68"/>
      <c r="P832" s="191">
        <f>O832*H832</f>
        <v>0</v>
      </c>
      <c r="Q832" s="191">
        <v>0</v>
      </c>
      <c r="R832" s="191">
        <f>Q832*H832</f>
        <v>0</v>
      </c>
      <c r="S832" s="191">
        <v>0</v>
      </c>
      <c r="T832" s="192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193" t="s">
        <v>279</v>
      </c>
      <c r="AT832" s="193" t="s">
        <v>157</v>
      </c>
      <c r="AU832" s="193" t="s">
        <v>81</v>
      </c>
      <c r="AY832" s="21" t="s">
        <v>154</v>
      </c>
      <c r="BE832" s="194">
        <f>IF(N832="základní",J832,0)</f>
        <v>0</v>
      </c>
      <c r="BF832" s="194">
        <f>IF(N832="snížená",J832,0)</f>
        <v>0</v>
      </c>
      <c r="BG832" s="194">
        <f>IF(N832="zákl. přenesená",J832,0)</f>
        <v>0</v>
      </c>
      <c r="BH832" s="194">
        <f>IF(N832="sníž. přenesená",J832,0)</f>
        <v>0</v>
      </c>
      <c r="BI832" s="194">
        <f>IF(N832="nulová",J832,0)</f>
        <v>0</v>
      </c>
      <c r="BJ832" s="21" t="s">
        <v>79</v>
      </c>
      <c r="BK832" s="194">
        <f>ROUND(I832*H832,2)</f>
        <v>0</v>
      </c>
      <c r="BL832" s="21" t="s">
        <v>279</v>
      </c>
      <c r="BM832" s="193" t="s">
        <v>1174</v>
      </c>
    </row>
    <row r="833" spans="1:65" s="2" customFormat="1" ht="11.25">
      <c r="A833" s="38"/>
      <c r="B833" s="39"/>
      <c r="C833" s="40"/>
      <c r="D833" s="195" t="s">
        <v>164</v>
      </c>
      <c r="E833" s="40"/>
      <c r="F833" s="196" t="s">
        <v>1175</v>
      </c>
      <c r="G833" s="40"/>
      <c r="H833" s="40"/>
      <c r="I833" s="197"/>
      <c r="J833" s="40"/>
      <c r="K833" s="40"/>
      <c r="L833" s="43"/>
      <c r="M833" s="198"/>
      <c r="N833" s="199"/>
      <c r="O833" s="68"/>
      <c r="P833" s="68"/>
      <c r="Q833" s="68"/>
      <c r="R833" s="68"/>
      <c r="S833" s="68"/>
      <c r="T833" s="69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T833" s="21" t="s">
        <v>164</v>
      </c>
      <c r="AU833" s="21" t="s">
        <v>81</v>
      </c>
    </row>
    <row r="834" spans="1:65" s="13" customFormat="1" ht="11.25">
      <c r="B834" s="200"/>
      <c r="C834" s="201"/>
      <c r="D834" s="202" t="s">
        <v>166</v>
      </c>
      <c r="E834" s="203" t="s">
        <v>19</v>
      </c>
      <c r="F834" s="204" t="s">
        <v>1087</v>
      </c>
      <c r="G834" s="201"/>
      <c r="H834" s="205">
        <v>49.85</v>
      </c>
      <c r="I834" s="206"/>
      <c r="J834" s="201"/>
      <c r="K834" s="201"/>
      <c r="L834" s="207"/>
      <c r="M834" s="208"/>
      <c r="N834" s="209"/>
      <c r="O834" s="209"/>
      <c r="P834" s="209"/>
      <c r="Q834" s="209"/>
      <c r="R834" s="209"/>
      <c r="S834" s="209"/>
      <c r="T834" s="210"/>
      <c r="AT834" s="211" t="s">
        <v>166</v>
      </c>
      <c r="AU834" s="211" t="s">
        <v>81</v>
      </c>
      <c r="AV834" s="13" t="s">
        <v>81</v>
      </c>
      <c r="AW834" s="13" t="s">
        <v>33</v>
      </c>
      <c r="AX834" s="13" t="s">
        <v>72</v>
      </c>
      <c r="AY834" s="211" t="s">
        <v>154</v>
      </c>
    </row>
    <row r="835" spans="1:65" s="14" customFormat="1" ht="11.25">
      <c r="B835" s="212"/>
      <c r="C835" s="213"/>
      <c r="D835" s="202" t="s">
        <v>166</v>
      </c>
      <c r="E835" s="214" t="s">
        <v>19</v>
      </c>
      <c r="F835" s="215" t="s">
        <v>168</v>
      </c>
      <c r="G835" s="213"/>
      <c r="H835" s="216">
        <v>49.85</v>
      </c>
      <c r="I835" s="217"/>
      <c r="J835" s="213"/>
      <c r="K835" s="213"/>
      <c r="L835" s="218"/>
      <c r="M835" s="219"/>
      <c r="N835" s="220"/>
      <c r="O835" s="220"/>
      <c r="P835" s="220"/>
      <c r="Q835" s="220"/>
      <c r="R835" s="220"/>
      <c r="S835" s="220"/>
      <c r="T835" s="221"/>
      <c r="AT835" s="222" t="s">
        <v>166</v>
      </c>
      <c r="AU835" s="222" t="s">
        <v>81</v>
      </c>
      <c r="AV835" s="14" t="s">
        <v>169</v>
      </c>
      <c r="AW835" s="14" t="s">
        <v>33</v>
      </c>
      <c r="AX835" s="14" t="s">
        <v>79</v>
      </c>
      <c r="AY835" s="222" t="s">
        <v>154</v>
      </c>
    </row>
    <row r="836" spans="1:65" s="2" customFormat="1" ht="16.5" customHeight="1">
      <c r="A836" s="38"/>
      <c r="B836" s="39"/>
      <c r="C836" s="223" t="s">
        <v>1176</v>
      </c>
      <c r="D836" s="223" t="s">
        <v>192</v>
      </c>
      <c r="E836" s="224" t="s">
        <v>1177</v>
      </c>
      <c r="F836" s="225" t="s">
        <v>1178</v>
      </c>
      <c r="G836" s="226" t="s">
        <v>240</v>
      </c>
      <c r="H836" s="227">
        <v>49.85</v>
      </c>
      <c r="I836" s="228"/>
      <c r="J836" s="229">
        <f>ROUND(I836*H836,2)</f>
        <v>0</v>
      </c>
      <c r="K836" s="225" t="s">
        <v>161</v>
      </c>
      <c r="L836" s="230"/>
      <c r="M836" s="231" t="s">
        <v>19</v>
      </c>
      <c r="N836" s="232" t="s">
        <v>43</v>
      </c>
      <c r="O836" s="68"/>
      <c r="P836" s="191">
        <f>O836*H836</f>
        <v>0</v>
      </c>
      <c r="Q836" s="191">
        <v>2.0999999999999999E-3</v>
      </c>
      <c r="R836" s="191">
        <f>Q836*H836</f>
        <v>0.104685</v>
      </c>
      <c r="S836" s="191">
        <v>0</v>
      </c>
      <c r="T836" s="192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193" t="s">
        <v>380</v>
      </c>
      <c r="AT836" s="193" t="s">
        <v>192</v>
      </c>
      <c r="AU836" s="193" t="s">
        <v>81</v>
      </c>
      <c r="AY836" s="21" t="s">
        <v>154</v>
      </c>
      <c r="BE836" s="194">
        <f>IF(N836="základní",J836,0)</f>
        <v>0</v>
      </c>
      <c r="BF836" s="194">
        <f>IF(N836="snížená",J836,0)</f>
        <v>0</v>
      </c>
      <c r="BG836" s="194">
        <f>IF(N836="zákl. přenesená",J836,0)</f>
        <v>0</v>
      </c>
      <c r="BH836" s="194">
        <f>IF(N836="sníž. přenesená",J836,0)</f>
        <v>0</v>
      </c>
      <c r="BI836" s="194">
        <f>IF(N836="nulová",J836,0)</f>
        <v>0</v>
      </c>
      <c r="BJ836" s="21" t="s">
        <v>79</v>
      </c>
      <c r="BK836" s="194">
        <f>ROUND(I836*H836,2)</f>
        <v>0</v>
      </c>
      <c r="BL836" s="21" t="s">
        <v>279</v>
      </c>
      <c r="BM836" s="193" t="s">
        <v>1179</v>
      </c>
    </row>
    <row r="837" spans="1:65" s="2" customFormat="1" ht="16.5" customHeight="1">
      <c r="A837" s="38"/>
      <c r="B837" s="39"/>
      <c r="C837" s="223" t="s">
        <v>1180</v>
      </c>
      <c r="D837" s="223" t="s">
        <v>192</v>
      </c>
      <c r="E837" s="224" t="s">
        <v>1181</v>
      </c>
      <c r="F837" s="225" t="s">
        <v>1182</v>
      </c>
      <c r="G837" s="226" t="s">
        <v>1162</v>
      </c>
      <c r="H837" s="227">
        <v>33</v>
      </c>
      <c r="I837" s="228"/>
      <c r="J837" s="229">
        <f>ROUND(I837*H837,2)</f>
        <v>0</v>
      </c>
      <c r="K837" s="225" t="s">
        <v>161</v>
      </c>
      <c r="L837" s="230"/>
      <c r="M837" s="231" t="s">
        <v>19</v>
      </c>
      <c r="N837" s="232" t="s">
        <v>43</v>
      </c>
      <c r="O837" s="68"/>
      <c r="P837" s="191">
        <f>O837*H837</f>
        <v>0</v>
      </c>
      <c r="Q837" s="191">
        <v>2.0000000000000001E-4</v>
      </c>
      <c r="R837" s="191">
        <f>Q837*H837</f>
        <v>6.6E-3</v>
      </c>
      <c r="S837" s="191">
        <v>0</v>
      </c>
      <c r="T837" s="192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193" t="s">
        <v>380</v>
      </c>
      <c r="AT837" s="193" t="s">
        <v>192</v>
      </c>
      <c r="AU837" s="193" t="s">
        <v>81</v>
      </c>
      <c r="AY837" s="21" t="s">
        <v>154</v>
      </c>
      <c r="BE837" s="194">
        <f>IF(N837="základní",J837,0)</f>
        <v>0</v>
      </c>
      <c r="BF837" s="194">
        <f>IF(N837="snížená",J837,0)</f>
        <v>0</v>
      </c>
      <c r="BG837" s="194">
        <f>IF(N837="zákl. přenesená",J837,0)</f>
        <v>0</v>
      </c>
      <c r="BH837" s="194">
        <f>IF(N837="sníž. přenesená",J837,0)</f>
        <v>0</v>
      </c>
      <c r="BI837" s="194">
        <f>IF(N837="nulová",J837,0)</f>
        <v>0</v>
      </c>
      <c r="BJ837" s="21" t="s">
        <v>79</v>
      </c>
      <c r="BK837" s="194">
        <f>ROUND(I837*H837,2)</f>
        <v>0</v>
      </c>
      <c r="BL837" s="21" t="s">
        <v>279</v>
      </c>
      <c r="BM837" s="193" t="s">
        <v>1183</v>
      </c>
    </row>
    <row r="838" spans="1:65" s="2" customFormat="1" ht="24.2" customHeight="1">
      <c r="A838" s="38"/>
      <c r="B838" s="39"/>
      <c r="C838" s="182" t="s">
        <v>1184</v>
      </c>
      <c r="D838" s="182" t="s">
        <v>157</v>
      </c>
      <c r="E838" s="183" t="s">
        <v>1185</v>
      </c>
      <c r="F838" s="184" t="s">
        <v>1186</v>
      </c>
      <c r="G838" s="185" t="s">
        <v>512</v>
      </c>
      <c r="H838" s="186">
        <v>0.111</v>
      </c>
      <c r="I838" s="187"/>
      <c r="J838" s="188">
        <f>ROUND(I838*H838,2)</f>
        <v>0</v>
      </c>
      <c r="K838" s="184" t="s">
        <v>161</v>
      </c>
      <c r="L838" s="43"/>
      <c r="M838" s="189" t="s">
        <v>19</v>
      </c>
      <c r="N838" s="190" t="s">
        <v>43</v>
      </c>
      <c r="O838" s="68"/>
      <c r="P838" s="191">
        <f>O838*H838</f>
        <v>0</v>
      </c>
      <c r="Q838" s="191">
        <v>0</v>
      </c>
      <c r="R838" s="191">
        <f>Q838*H838</f>
        <v>0</v>
      </c>
      <c r="S838" s="191">
        <v>0</v>
      </c>
      <c r="T838" s="192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193" t="s">
        <v>279</v>
      </c>
      <c r="AT838" s="193" t="s">
        <v>157</v>
      </c>
      <c r="AU838" s="193" t="s">
        <v>81</v>
      </c>
      <c r="AY838" s="21" t="s">
        <v>154</v>
      </c>
      <c r="BE838" s="194">
        <f>IF(N838="základní",J838,0)</f>
        <v>0</v>
      </c>
      <c r="BF838" s="194">
        <f>IF(N838="snížená",J838,0)</f>
        <v>0</v>
      </c>
      <c r="BG838" s="194">
        <f>IF(N838="zákl. přenesená",J838,0)</f>
        <v>0</v>
      </c>
      <c r="BH838" s="194">
        <f>IF(N838="sníž. přenesená",J838,0)</f>
        <v>0</v>
      </c>
      <c r="BI838" s="194">
        <f>IF(N838="nulová",J838,0)</f>
        <v>0</v>
      </c>
      <c r="BJ838" s="21" t="s">
        <v>79</v>
      </c>
      <c r="BK838" s="194">
        <f>ROUND(I838*H838,2)</f>
        <v>0</v>
      </c>
      <c r="BL838" s="21" t="s">
        <v>279</v>
      </c>
      <c r="BM838" s="193" t="s">
        <v>1187</v>
      </c>
    </row>
    <row r="839" spans="1:65" s="2" customFormat="1" ht="11.25">
      <c r="A839" s="38"/>
      <c r="B839" s="39"/>
      <c r="C839" s="40"/>
      <c r="D839" s="195" t="s">
        <v>164</v>
      </c>
      <c r="E839" s="40"/>
      <c r="F839" s="196" t="s">
        <v>1188</v>
      </c>
      <c r="G839" s="40"/>
      <c r="H839" s="40"/>
      <c r="I839" s="197"/>
      <c r="J839" s="40"/>
      <c r="K839" s="40"/>
      <c r="L839" s="43"/>
      <c r="M839" s="198"/>
      <c r="N839" s="199"/>
      <c r="O839" s="68"/>
      <c r="P839" s="68"/>
      <c r="Q839" s="68"/>
      <c r="R839" s="68"/>
      <c r="S839" s="68"/>
      <c r="T839" s="69"/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T839" s="21" t="s">
        <v>164</v>
      </c>
      <c r="AU839" s="21" t="s">
        <v>81</v>
      </c>
    </row>
    <row r="840" spans="1:65" s="12" customFormat="1" ht="22.9" customHeight="1">
      <c r="B840" s="166"/>
      <c r="C840" s="167"/>
      <c r="D840" s="168" t="s">
        <v>71</v>
      </c>
      <c r="E840" s="180" t="s">
        <v>1189</v>
      </c>
      <c r="F840" s="180" t="s">
        <v>1190</v>
      </c>
      <c r="G840" s="167"/>
      <c r="H840" s="167"/>
      <c r="I840" s="170"/>
      <c r="J840" s="181">
        <f>BK840</f>
        <v>0</v>
      </c>
      <c r="K840" s="167"/>
      <c r="L840" s="172"/>
      <c r="M840" s="173"/>
      <c r="N840" s="174"/>
      <c r="O840" s="174"/>
      <c r="P840" s="175">
        <f>SUM(P841:P879)</f>
        <v>0</v>
      </c>
      <c r="Q840" s="174"/>
      <c r="R840" s="175">
        <f>SUM(R841:R879)</f>
        <v>0</v>
      </c>
      <c r="S840" s="174"/>
      <c r="T840" s="176">
        <f>SUM(T841:T879)</f>
        <v>0</v>
      </c>
      <c r="AR840" s="177" t="s">
        <v>81</v>
      </c>
      <c r="AT840" s="178" t="s">
        <v>71</v>
      </c>
      <c r="AU840" s="178" t="s">
        <v>79</v>
      </c>
      <c r="AY840" s="177" t="s">
        <v>154</v>
      </c>
      <c r="BK840" s="179">
        <f>SUM(BK841:BK879)</f>
        <v>0</v>
      </c>
    </row>
    <row r="841" spans="1:65" s="2" customFormat="1" ht="16.5" customHeight="1">
      <c r="A841" s="38"/>
      <c r="B841" s="39"/>
      <c r="C841" s="182" t="s">
        <v>1191</v>
      </c>
      <c r="D841" s="182" t="s">
        <v>157</v>
      </c>
      <c r="E841" s="183" t="s">
        <v>1192</v>
      </c>
      <c r="F841" s="184" t="s">
        <v>1193</v>
      </c>
      <c r="G841" s="185" t="s">
        <v>240</v>
      </c>
      <c r="H841" s="186">
        <v>195.6</v>
      </c>
      <c r="I841" s="187"/>
      <c r="J841" s="188">
        <f>ROUND(I841*H841,2)</f>
        <v>0</v>
      </c>
      <c r="K841" s="184" t="s">
        <v>19</v>
      </c>
      <c r="L841" s="43"/>
      <c r="M841" s="189" t="s">
        <v>19</v>
      </c>
      <c r="N841" s="190" t="s">
        <v>43</v>
      </c>
      <c r="O841" s="68"/>
      <c r="P841" s="191">
        <f>O841*H841</f>
        <v>0</v>
      </c>
      <c r="Q841" s="191">
        <v>0</v>
      </c>
      <c r="R841" s="191">
        <f>Q841*H841</f>
        <v>0</v>
      </c>
      <c r="S841" s="191">
        <v>0</v>
      </c>
      <c r="T841" s="192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193" t="s">
        <v>279</v>
      </c>
      <c r="AT841" s="193" t="s">
        <v>157</v>
      </c>
      <c r="AU841" s="193" t="s">
        <v>81</v>
      </c>
      <c r="AY841" s="21" t="s">
        <v>154</v>
      </c>
      <c r="BE841" s="194">
        <f>IF(N841="základní",J841,0)</f>
        <v>0</v>
      </c>
      <c r="BF841" s="194">
        <f>IF(N841="snížená",J841,0)</f>
        <v>0</v>
      </c>
      <c r="BG841" s="194">
        <f>IF(N841="zákl. přenesená",J841,0)</f>
        <v>0</v>
      </c>
      <c r="BH841" s="194">
        <f>IF(N841="sníž. přenesená",J841,0)</f>
        <v>0</v>
      </c>
      <c r="BI841" s="194">
        <f>IF(N841="nulová",J841,0)</f>
        <v>0</v>
      </c>
      <c r="BJ841" s="21" t="s">
        <v>79</v>
      </c>
      <c r="BK841" s="194">
        <f>ROUND(I841*H841,2)</f>
        <v>0</v>
      </c>
      <c r="BL841" s="21" t="s">
        <v>279</v>
      </c>
      <c r="BM841" s="193" t="s">
        <v>1194</v>
      </c>
    </row>
    <row r="842" spans="1:65" s="13" customFormat="1" ht="11.25">
      <c r="B842" s="200"/>
      <c r="C842" s="201"/>
      <c r="D842" s="202" t="s">
        <v>166</v>
      </c>
      <c r="E842" s="203" t="s">
        <v>19</v>
      </c>
      <c r="F842" s="204" t="s">
        <v>1195</v>
      </c>
      <c r="G842" s="201"/>
      <c r="H842" s="205">
        <v>12</v>
      </c>
      <c r="I842" s="206"/>
      <c r="J842" s="201"/>
      <c r="K842" s="201"/>
      <c r="L842" s="207"/>
      <c r="M842" s="208"/>
      <c r="N842" s="209"/>
      <c r="O842" s="209"/>
      <c r="P842" s="209"/>
      <c r="Q842" s="209"/>
      <c r="R842" s="209"/>
      <c r="S842" s="209"/>
      <c r="T842" s="210"/>
      <c r="AT842" s="211" t="s">
        <v>166</v>
      </c>
      <c r="AU842" s="211" t="s">
        <v>81</v>
      </c>
      <c r="AV842" s="13" t="s">
        <v>81</v>
      </c>
      <c r="AW842" s="13" t="s">
        <v>33</v>
      </c>
      <c r="AX842" s="13" t="s">
        <v>72</v>
      </c>
      <c r="AY842" s="211" t="s">
        <v>154</v>
      </c>
    </row>
    <row r="843" spans="1:65" s="13" customFormat="1" ht="11.25">
      <c r="B843" s="200"/>
      <c r="C843" s="201"/>
      <c r="D843" s="202" t="s">
        <v>166</v>
      </c>
      <c r="E843" s="203" t="s">
        <v>19</v>
      </c>
      <c r="F843" s="204" t="s">
        <v>1196</v>
      </c>
      <c r="G843" s="201"/>
      <c r="H843" s="205">
        <v>29.4</v>
      </c>
      <c r="I843" s="206"/>
      <c r="J843" s="201"/>
      <c r="K843" s="201"/>
      <c r="L843" s="207"/>
      <c r="M843" s="208"/>
      <c r="N843" s="209"/>
      <c r="O843" s="209"/>
      <c r="P843" s="209"/>
      <c r="Q843" s="209"/>
      <c r="R843" s="209"/>
      <c r="S843" s="209"/>
      <c r="T843" s="210"/>
      <c r="AT843" s="211" t="s">
        <v>166</v>
      </c>
      <c r="AU843" s="211" t="s">
        <v>81</v>
      </c>
      <c r="AV843" s="13" t="s">
        <v>81</v>
      </c>
      <c r="AW843" s="13" t="s">
        <v>33</v>
      </c>
      <c r="AX843" s="13" t="s">
        <v>72</v>
      </c>
      <c r="AY843" s="211" t="s">
        <v>154</v>
      </c>
    </row>
    <row r="844" spans="1:65" s="13" customFormat="1" ht="11.25">
      <c r="B844" s="200"/>
      <c r="C844" s="201"/>
      <c r="D844" s="202" t="s">
        <v>166</v>
      </c>
      <c r="E844" s="203" t="s">
        <v>19</v>
      </c>
      <c r="F844" s="204" t="s">
        <v>1197</v>
      </c>
      <c r="G844" s="201"/>
      <c r="H844" s="205">
        <v>14</v>
      </c>
      <c r="I844" s="206"/>
      <c r="J844" s="201"/>
      <c r="K844" s="201"/>
      <c r="L844" s="207"/>
      <c r="M844" s="208"/>
      <c r="N844" s="209"/>
      <c r="O844" s="209"/>
      <c r="P844" s="209"/>
      <c r="Q844" s="209"/>
      <c r="R844" s="209"/>
      <c r="S844" s="209"/>
      <c r="T844" s="210"/>
      <c r="AT844" s="211" t="s">
        <v>166</v>
      </c>
      <c r="AU844" s="211" t="s">
        <v>81</v>
      </c>
      <c r="AV844" s="13" t="s">
        <v>81</v>
      </c>
      <c r="AW844" s="13" t="s">
        <v>33</v>
      </c>
      <c r="AX844" s="13" t="s">
        <v>72</v>
      </c>
      <c r="AY844" s="211" t="s">
        <v>154</v>
      </c>
    </row>
    <row r="845" spans="1:65" s="13" customFormat="1" ht="11.25">
      <c r="B845" s="200"/>
      <c r="C845" s="201"/>
      <c r="D845" s="202" t="s">
        <v>166</v>
      </c>
      <c r="E845" s="203" t="s">
        <v>19</v>
      </c>
      <c r="F845" s="204" t="s">
        <v>1198</v>
      </c>
      <c r="G845" s="201"/>
      <c r="H845" s="205">
        <v>14.4</v>
      </c>
      <c r="I845" s="206"/>
      <c r="J845" s="201"/>
      <c r="K845" s="201"/>
      <c r="L845" s="207"/>
      <c r="M845" s="208"/>
      <c r="N845" s="209"/>
      <c r="O845" s="209"/>
      <c r="P845" s="209"/>
      <c r="Q845" s="209"/>
      <c r="R845" s="209"/>
      <c r="S845" s="209"/>
      <c r="T845" s="210"/>
      <c r="AT845" s="211" t="s">
        <v>166</v>
      </c>
      <c r="AU845" s="211" t="s">
        <v>81</v>
      </c>
      <c r="AV845" s="13" t="s">
        <v>81</v>
      </c>
      <c r="AW845" s="13" t="s">
        <v>33</v>
      </c>
      <c r="AX845" s="13" t="s">
        <v>72</v>
      </c>
      <c r="AY845" s="211" t="s">
        <v>154</v>
      </c>
    </row>
    <row r="846" spans="1:65" s="13" customFormat="1" ht="11.25">
      <c r="B846" s="200"/>
      <c r="C846" s="201"/>
      <c r="D846" s="202" t="s">
        <v>166</v>
      </c>
      <c r="E846" s="203" t="s">
        <v>19</v>
      </c>
      <c r="F846" s="204" t="s">
        <v>1199</v>
      </c>
      <c r="G846" s="201"/>
      <c r="H846" s="205">
        <v>88.4</v>
      </c>
      <c r="I846" s="206"/>
      <c r="J846" s="201"/>
      <c r="K846" s="201"/>
      <c r="L846" s="207"/>
      <c r="M846" s="208"/>
      <c r="N846" s="209"/>
      <c r="O846" s="209"/>
      <c r="P846" s="209"/>
      <c r="Q846" s="209"/>
      <c r="R846" s="209"/>
      <c r="S846" s="209"/>
      <c r="T846" s="210"/>
      <c r="AT846" s="211" t="s">
        <v>166</v>
      </c>
      <c r="AU846" s="211" t="s">
        <v>81</v>
      </c>
      <c r="AV846" s="13" t="s">
        <v>81</v>
      </c>
      <c r="AW846" s="13" t="s">
        <v>33</v>
      </c>
      <c r="AX846" s="13" t="s">
        <v>72</v>
      </c>
      <c r="AY846" s="211" t="s">
        <v>154</v>
      </c>
    </row>
    <row r="847" spans="1:65" s="13" customFormat="1" ht="11.25">
      <c r="B847" s="200"/>
      <c r="C847" s="201"/>
      <c r="D847" s="202" t="s">
        <v>166</v>
      </c>
      <c r="E847" s="203" t="s">
        <v>19</v>
      </c>
      <c r="F847" s="204" t="s">
        <v>1200</v>
      </c>
      <c r="G847" s="201"/>
      <c r="H847" s="205">
        <v>14.8</v>
      </c>
      <c r="I847" s="206"/>
      <c r="J847" s="201"/>
      <c r="K847" s="201"/>
      <c r="L847" s="207"/>
      <c r="M847" s="208"/>
      <c r="N847" s="209"/>
      <c r="O847" s="209"/>
      <c r="P847" s="209"/>
      <c r="Q847" s="209"/>
      <c r="R847" s="209"/>
      <c r="S847" s="209"/>
      <c r="T847" s="210"/>
      <c r="AT847" s="211" t="s">
        <v>166</v>
      </c>
      <c r="AU847" s="211" t="s">
        <v>81</v>
      </c>
      <c r="AV847" s="13" t="s">
        <v>81</v>
      </c>
      <c r="AW847" s="13" t="s">
        <v>33</v>
      </c>
      <c r="AX847" s="13" t="s">
        <v>72</v>
      </c>
      <c r="AY847" s="211" t="s">
        <v>154</v>
      </c>
    </row>
    <row r="848" spans="1:65" s="13" customFormat="1" ht="11.25">
      <c r="B848" s="200"/>
      <c r="C848" s="201"/>
      <c r="D848" s="202" t="s">
        <v>166</v>
      </c>
      <c r="E848" s="203" t="s">
        <v>19</v>
      </c>
      <c r="F848" s="204" t="s">
        <v>1201</v>
      </c>
      <c r="G848" s="201"/>
      <c r="H848" s="205">
        <v>16.2</v>
      </c>
      <c r="I848" s="206"/>
      <c r="J848" s="201"/>
      <c r="K848" s="201"/>
      <c r="L848" s="207"/>
      <c r="M848" s="208"/>
      <c r="N848" s="209"/>
      <c r="O848" s="209"/>
      <c r="P848" s="209"/>
      <c r="Q848" s="209"/>
      <c r="R848" s="209"/>
      <c r="S848" s="209"/>
      <c r="T848" s="210"/>
      <c r="AT848" s="211" t="s">
        <v>166</v>
      </c>
      <c r="AU848" s="211" t="s">
        <v>81</v>
      </c>
      <c r="AV848" s="13" t="s">
        <v>81</v>
      </c>
      <c r="AW848" s="13" t="s">
        <v>33</v>
      </c>
      <c r="AX848" s="13" t="s">
        <v>72</v>
      </c>
      <c r="AY848" s="211" t="s">
        <v>154</v>
      </c>
    </row>
    <row r="849" spans="1:65" s="13" customFormat="1" ht="11.25">
      <c r="B849" s="200"/>
      <c r="C849" s="201"/>
      <c r="D849" s="202" t="s">
        <v>166</v>
      </c>
      <c r="E849" s="203" t="s">
        <v>19</v>
      </c>
      <c r="F849" s="204" t="s">
        <v>1202</v>
      </c>
      <c r="G849" s="201"/>
      <c r="H849" s="205">
        <v>2.4</v>
      </c>
      <c r="I849" s="206"/>
      <c r="J849" s="201"/>
      <c r="K849" s="201"/>
      <c r="L849" s="207"/>
      <c r="M849" s="208"/>
      <c r="N849" s="209"/>
      <c r="O849" s="209"/>
      <c r="P849" s="209"/>
      <c r="Q849" s="209"/>
      <c r="R849" s="209"/>
      <c r="S849" s="209"/>
      <c r="T849" s="210"/>
      <c r="AT849" s="211" t="s">
        <v>166</v>
      </c>
      <c r="AU849" s="211" t="s">
        <v>81</v>
      </c>
      <c r="AV849" s="13" t="s">
        <v>81</v>
      </c>
      <c r="AW849" s="13" t="s">
        <v>33</v>
      </c>
      <c r="AX849" s="13" t="s">
        <v>72</v>
      </c>
      <c r="AY849" s="211" t="s">
        <v>154</v>
      </c>
    </row>
    <row r="850" spans="1:65" s="13" customFormat="1" ht="11.25">
      <c r="B850" s="200"/>
      <c r="C850" s="201"/>
      <c r="D850" s="202" t="s">
        <v>166</v>
      </c>
      <c r="E850" s="203" t="s">
        <v>19</v>
      </c>
      <c r="F850" s="204" t="s">
        <v>1203</v>
      </c>
      <c r="G850" s="201"/>
      <c r="H850" s="205">
        <v>4</v>
      </c>
      <c r="I850" s="206"/>
      <c r="J850" s="201"/>
      <c r="K850" s="201"/>
      <c r="L850" s="207"/>
      <c r="M850" s="208"/>
      <c r="N850" s="209"/>
      <c r="O850" s="209"/>
      <c r="P850" s="209"/>
      <c r="Q850" s="209"/>
      <c r="R850" s="209"/>
      <c r="S850" s="209"/>
      <c r="T850" s="210"/>
      <c r="AT850" s="211" t="s">
        <v>166</v>
      </c>
      <c r="AU850" s="211" t="s">
        <v>81</v>
      </c>
      <c r="AV850" s="13" t="s">
        <v>81</v>
      </c>
      <c r="AW850" s="13" t="s">
        <v>33</v>
      </c>
      <c r="AX850" s="13" t="s">
        <v>72</v>
      </c>
      <c r="AY850" s="211" t="s">
        <v>154</v>
      </c>
    </row>
    <row r="851" spans="1:65" s="14" customFormat="1" ht="11.25">
      <c r="B851" s="212"/>
      <c r="C851" s="213"/>
      <c r="D851" s="202" t="s">
        <v>166</v>
      </c>
      <c r="E851" s="214" t="s">
        <v>19</v>
      </c>
      <c r="F851" s="215" t="s">
        <v>168</v>
      </c>
      <c r="G851" s="213"/>
      <c r="H851" s="216">
        <v>195.6</v>
      </c>
      <c r="I851" s="217"/>
      <c r="J851" s="213"/>
      <c r="K851" s="213"/>
      <c r="L851" s="218"/>
      <c r="M851" s="219"/>
      <c r="N851" s="220"/>
      <c r="O851" s="220"/>
      <c r="P851" s="220"/>
      <c r="Q851" s="220"/>
      <c r="R851" s="220"/>
      <c r="S851" s="220"/>
      <c r="T851" s="221"/>
      <c r="AT851" s="222" t="s">
        <v>166</v>
      </c>
      <c r="AU851" s="222" t="s">
        <v>81</v>
      </c>
      <c r="AV851" s="14" t="s">
        <v>169</v>
      </c>
      <c r="AW851" s="14" t="s">
        <v>33</v>
      </c>
      <c r="AX851" s="14" t="s">
        <v>79</v>
      </c>
      <c r="AY851" s="222" t="s">
        <v>154</v>
      </c>
    </row>
    <row r="852" spans="1:65" s="2" customFormat="1" ht="24.2" customHeight="1">
      <c r="A852" s="38"/>
      <c r="B852" s="39"/>
      <c r="C852" s="223" t="s">
        <v>1204</v>
      </c>
      <c r="D852" s="223" t="s">
        <v>192</v>
      </c>
      <c r="E852" s="224" t="s">
        <v>1205</v>
      </c>
      <c r="F852" s="225" t="s">
        <v>1206</v>
      </c>
      <c r="G852" s="226" t="s">
        <v>1207</v>
      </c>
      <c r="H852" s="227">
        <v>1</v>
      </c>
      <c r="I852" s="228"/>
      <c r="J852" s="229">
        <f>ROUND(I852*H852,2)</f>
        <v>0</v>
      </c>
      <c r="K852" s="225" t="s">
        <v>19</v>
      </c>
      <c r="L852" s="230"/>
      <c r="M852" s="231" t="s">
        <v>19</v>
      </c>
      <c r="N852" s="232" t="s">
        <v>43</v>
      </c>
      <c r="O852" s="68"/>
      <c r="P852" s="191">
        <f>O852*H852</f>
        <v>0</v>
      </c>
      <c r="Q852" s="191">
        <v>0</v>
      </c>
      <c r="R852" s="191">
        <f>Q852*H852</f>
        <v>0</v>
      </c>
      <c r="S852" s="191">
        <v>0</v>
      </c>
      <c r="T852" s="192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193" t="s">
        <v>380</v>
      </c>
      <c r="AT852" s="193" t="s">
        <v>192</v>
      </c>
      <c r="AU852" s="193" t="s">
        <v>81</v>
      </c>
      <c r="AY852" s="21" t="s">
        <v>154</v>
      </c>
      <c r="BE852" s="194">
        <f>IF(N852="základní",J852,0)</f>
        <v>0</v>
      </c>
      <c r="BF852" s="194">
        <f>IF(N852="snížená",J852,0)</f>
        <v>0</v>
      </c>
      <c r="BG852" s="194">
        <f>IF(N852="zákl. přenesená",J852,0)</f>
        <v>0</v>
      </c>
      <c r="BH852" s="194">
        <f>IF(N852="sníž. přenesená",J852,0)</f>
        <v>0</v>
      </c>
      <c r="BI852" s="194">
        <f>IF(N852="nulová",J852,0)</f>
        <v>0</v>
      </c>
      <c r="BJ852" s="21" t="s">
        <v>79</v>
      </c>
      <c r="BK852" s="194">
        <f>ROUND(I852*H852,2)</f>
        <v>0</v>
      </c>
      <c r="BL852" s="21" t="s">
        <v>279</v>
      </c>
      <c r="BM852" s="193" t="s">
        <v>1208</v>
      </c>
    </row>
    <row r="853" spans="1:65" s="15" customFormat="1" ht="11.25">
      <c r="B853" s="233"/>
      <c r="C853" s="234"/>
      <c r="D853" s="202" t="s">
        <v>166</v>
      </c>
      <c r="E853" s="235" t="s">
        <v>19</v>
      </c>
      <c r="F853" s="236" t="s">
        <v>1209</v>
      </c>
      <c r="G853" s="234"/>
      <c r="H853" s="235" t="s">
        <v>19</v>
      </c>
      <c r="I853" s="237"/>
      <c r="J853" s="234"/>
      <c r="K853" s="234"/>
      <c r="L853" s="238"/>
      <c r="M853" s="239"/>
      <c r="N853" s="240"/>
      <c r="O853" s="240"/>
      <c r="P853" s="240"/>
      <c r="Q853" s="240"/>
      <c r="R853" s="240"/>
      <c r="S853" s="240"/>
      <c r="T853" s="241"/>
      <c r="AT853" s="242" t="s">
        <v>166</v>
      </c>
      <c r="AU853" s="242" t="s">
        <v>81</v>
      </c>
      <c r="AV853" s="15" t="s">
        <v>79</v>
      </c>
      <c r="AW853" s="15" t="s">
        <v>33</v>
      </c>
      <c r="AX853" s="15" t="s">
        <v>72</v>
      </c>
      <c r="AY853" s="242" t="s">
        <v>154</v>
      </c>
    </row>
    <row r="854" spans="1:65" s="15" customFormat="1" ht="11.25">
      <c r="B854" s="233"/>
      <c r="C854" s="234"/>
      <c r="D854" s="202" t="s">
        <v>166</v>
      </c>
      <c r="E854" s="235" t="s">
        <v>19</v>
      </c>
      <c r="F854" s="236" t="s">
        <v>1210</v>
      </c>
      <c r="G854" s="234"/>
      <c r="H854" s="235" t="s">
        <v>19</v>
      </c>
      <c r="I854" s="237"/>
      <c r="J854" s="234"/>
      <c r="K854" s="234"/>
      <c r="L854" s="238"/>
      <c r="M854" s="239"/>
      <c r="N854" s="240"/>
      <c r="O854" s="240"/>
      <c r="P854" s="240"/>
      <c r="Q854" s="240"/>
      <c r="R854" s="240"/>
      <c r="S854" s="240"/>
      <c r="T854" s="241"/>
      <c r="AT854" s="242" t="s">
        <v>166</v>
      </c>
      <c r="AU854" s="242" t="s">
        <v>81</v>
      </c>
      <c r="AV854" s="15" t="s">
        <v>79</v>
      </c>
      <c r="AW854" s="15" t="s">
        <v>33</v>
      </c>
      <c r="AX854" s="15" t="s">
        <v>72</v>
      </c>
      <c r="AY854" s="242" t="s">
        <v>154</v>
      </c>
    </row>
    <row r="855" spans="1:65" s="15" customFormat="1" ht="11.25">
      <c r="B855" s="233"/>
      <c r="C855" s="234"/>
      <c r="D855" s="202" t="s">
        <v>166</v>
      </c>
      <c r="E855" s="235" t="s">
        <v>19</v>
      </c>
      <c r="F855" s="236" t="s">
        <v>1211</v>
      </c>
      <c r="G855" s="234"/>
      <c r="H855" s="235" t="s">
        <v>19</v>
      </c>
      <c r="I855" s="237"/>
      <c r="J855" s="234"/>
      <c r="K855" s="234"/>
      <c r="L855" s="238"/>
      <c r="M855" s="239"/>
      <c r="N855" s="240"/>
      <c r="O855" s="240"/>
      <c r="P855" s="240"/>
      <c r="Q855" s="240"/>
      <c r="R855" s="240"/>
      <c r="S855" s="240"/>
      <c r="T855" s="241"/>
      <c r="AT855" s="242" t="s">
        <v>166</v>
      </c>
      <c r="AU855" s="242" t="s">
        <v>81</v>
      </c>
      <c r="AV855" s="15" t="s">
        <v>79</v>
      </c>
      <c r="AW855" s="15" t="s">
        <v>33</v>
      </c>
      <c r="AX855" s="15" t="s">
        <v>72</v>
      </c>
      <c r="AY855" s="242" t="s">
        <v>154</v>
      </c>
    </row>
    <row r="856" spans="1:65" s="15" customFormat="1" ht="11.25">
      <c r="B856" s="233"/>
      <c r="C856" s="234"/>
      <c r="D856" s="202" t="s">
        <v>166</v>
      </c>
      <c r="E856" s="235" t="s">
        <v>19</v>
      </c>
      <c r="F856" s="236" t="s">
        <v>1212</v>
      </c>
      <c r="G856" s="234"/>
      <c r="H856" s="235" t="s">
        <v>19</v>
      </c>
      <c r="I856" s="237"/>
      <c r="J856" s="234"/>
      <c r="K856" s="234"/>
      <c r="L856" s="238"/>
      <c r="M856" s="239"/>
      <c r="N856" s="240"/>
      <c r="O856" s="240"/>
      <c r="P856" s="240"/>
      <c r="Q856" s="240"/>
      <c r="R856" s="240"/>
      <c r="S856" s="240"/>
      <c r="T856" s="241"/>
      <c r="AT856" s="242" t="s">
        <v>166</v>
      </c>
      <c r="AU856" s="242" t="s">
        <v>81</v>
      </c>
      <c r="AV856" s="15" t="s">
        <v>79</v>
      </c>
      <c r="AW856" s="15" t="s">
        <v>33</v>
      </c>
      <c r="AX856" s="15" t="s">
        <v>72</v>
      </c>
      <c r="AY856" s="242" t="s">
        <v>154</v>
      </c>
    </row>
    <row r="857" spans="1:65" s="15" customFormat="1" ht="11.25">
      <c r="B857" s="233"/>
      <c r="C857" s="234"/>
      <c r="D857" s="202" t="s">
        <v>166</v>
      </c>
      <c r="E857" s="235" t="s">
        <v>19</v>
      </c>
      <c r="F857" s="236" t="s">
        <v>1213</v>
      </c>
      <c r="G857" s="234"/>
      <c r="H857" s="235" t="s">
        <v>19</v>
      </c>
      <c r="I857" s="237"/>
      <c r="J857" s="234"/>
      <c r="K857" s="234"/>
      <c r="L857" s="238"/>
      <c r="M857" s="239"/>
      <c r="N857" s="240"/>
      <c r="O857" s="240"/>
      <c r="P857" s="240"/>
      <c r="Q857" s="240"/>
      <c r="R857" s="240"/>
      <c r="S857" s="240"/>
      <c r="T857" s="241"/>
      <c r="AT857" s="242" t="s">
        <v>166</v>
      </c>
      <c r="AU857" s="242" t="s">
        <v>81</v>
      </c>
      <c r="AV857" s="15" t="s">
        <v>79</v>
      </c>
      <c r="AW857" s="15" t="s">
        <v>33</v>
      </c>
      <c r="AX857" s="15" t="s">
        <v>72</v>
      </c>
      <c r="AY857" s="242" t="s">
        <v>154</v>
      </c>
    </row>
    <row r="858" spans="1:65" s="15" customFormat="1" ht="11.25">
      <c r="B858" s="233"/>
      <c r="C858" s="234"/>
      <c r="D858" s="202" t="s">
        <v>166</v>
      </c>
      <c r="E858" s="235" t="s">
        <v>19</v>
      </c>
      <c r="F858" s="236" t="s">
        <v>1214</v>
      </c>
      <c r="G858" s="234"/>
      <c r="H858" s="235" t="s">
        <v>19</v>
      </c>
      <c r="I858" s="237"/>
      <c r="J858" s="234"/>
      <c r="K858" s="234"/>
      <c r="L858" s="238"/>
      <c r="M858" s="239"/>
      <c r="N858" s="240"/>
      <c r="O858" s="240"/>
      <c r="P858" s="240"/>
      <c r="Q858" s="240"/>
      <c r="R858" s="240"/>
      <c r="S858" s="240"/>
      <c r="T858" s="241"/>
      <c r="AT858" s="242" t="s">
        <v>166</v>
      </c>
      <c r="AU858" s="242" t="s">
        <v>81</v>
      </c>
      <c r="AV858" s="15" t="s">
        <v>79</v>
      </c>
      <c r="AW858" s="15" t="s">
        <v>33</v>
      </c>
      <c r="AX858" s="15" t="s">
        <v>72</v>
      </c>
      <c r="AY858" s="242" t="s">
        <v>154</v>
      </c>
    </row>
    <row r="859" spans="1:65" s="15" customFormat="1" ht="11.25">
      <c r="B859" s="233"/>
      <c r="C859" s="234"/>
      <c r="D859" s="202" t="s">
        <v>166</v>
      </c>
      <c r="E859" s="235" t="s">
        <v>19</v>
      </c>
      <c r="F859" s="236" t="s">
        <v>1215</v>
      </c>
      <c r="G859" s="234"/>
      <c r="H859" s="235" t="s">
        <v>19</v>
      </c>
      <c r="I859" s="237"/>
      <c r="J859" s="234"/>
      <c r="K859" s="234"/>
      <c r="L859" s="238"/>
      <c r="M859" s="239"/>
      <c r="N859" s="240"/>
      <c r="O859" s="240"/>
      <c r="P859" s="240"/>
      <c r="Q859" s="240"/>
      <c r="R859" s="240"/>
      <c r="S859" s="240"/>
      <c r="T859" s="241"/>
      <c r="AT859" s="242" t="s">
        <v>166</v>
      </c>
      <c r="AU859" s="242" t="s">
        <v>81</v>
      </c>
      <c r="AV859" s="15" t="s">
        <v>79</v>
      </c>
      <c r="AW859" s="15" t="s">
        <v>33</v>
      </c>
      <c r="AX859" s="15" t="s">
        <v>72</v>
      </c>
      <c r="AY859" s="242" t="s">
        <v>154</v>
      </c>
    </row>
    <row r="860" spans="1:65" s="15" customFormat="1" ht="11.25">
      <c r="B860" s="233"/>
      <c r="C860" s="234"/>
      <c r="D860" s="202" t="s">
        <v>166</v>
      </c>
      <c r="E860" s="235" t="s">
        <v>19</v>
      </c>
      <c r="F860" s="236" t="s">
        <v>1216</v>
      </c>
      <c r="G860" s="234"/>
      <c r="H860" s="235" t="s">
        <v>19</v>
      </c>
      <c r="I860" s="237"/>
      <c r="J860" s="234"/>
      <c r="K860" s="234"/>
      <c r="L860" s="238"/>
      <c r="M860" s="239"/>
      <c r="N860" s="240"/>
      <c r="O860" s="240"/>
      <c r="P860" s="240"/>
      <c r="Q860" s="240"/>
      <c r="R860" s="240"/>
      <c r="S860" s="240"/>
      <c r="T860" s="241"/>
      <c r="AT860" s="242" t="s">
        <v>166</v>
      </c>
      <c r="AU860" s="242" t="s">
        <v>81</v>
      </c>
      <c r="AV860" s="15" t="s">
        <v>79</v>
      </c>
      <c r="AW860" s="15" t="s">
        <v>33</v>
      </c>
      <c r="AX860" s="15" t="s">
        <v>72</v>
      </c>
      <c r="AY860" s="242" t="s">
        <v>154</v>
      </c>
    </row>
    <row r="861" spans="1:65" s="15" customFormat="1" ht="11.25">
      <c r="B861" s="233"/>
      <c r="C861" s="234"/>
      <c r="D861" s="202" t="s">
        <v>166</v>
      </c>
      <c r="E861" s="235" t="s">
        <v>19</v>
      </c>
      <c r="F861" s="236" t="s">
        <v>1217</v>
      </c>
      <c r="G861" s="234"/>
      <c r="H861" s="235" t="s">
        <v>19</v>
      </c>
      <c r="I861" s="237"/>
      <c r="J861" s="234"/>
      <c r="K861" s="234"/>
      <c r="L861" s="238"/>
      <c r="M861" s="239"/>
      <c r="N861" s="240"/>
      <c r="O861" s="240"/>
      <c r="P861" s="240"/>
      <c r="Q861" s="240"/>
      <c r="R861" s="240"/>
      <c r="S861" s="240"/>
      <c r="T861" s="241"/>
      <c r="AT861" s="242" t="s">
        <v>166</v>
      </c>
      <c r="AU861" s="242" t="s">
        <v>81</v>
      </c>
      <c r="AV861" s="15" t="s">
        <v>79</v>
      </c>
      <c r="AW861" s="15" t="s">
        <v>33</v>
      </c>
      <c r="AX861" s="15" t="s">
        <v>72</v>
      </c>
      <c r="AY861" s="242" t="s">
        <v>154</v>
      </c>
    </row>
    <row r="862" spans="1:65" s="15" customFormat="1" ht="11.25">
      <c r="B862" s="233"/>
      <c r="C862" s="234"/>
      <c r="D862" s="202" t="s">
        <v>166</v>
      </c>
      <c r="E862" s="235" t="s">
        <v>19</v>
      </c>
      <c r="F862" s="236" t="s">
        <v>1218</v>
      </c>
      <c r="G862" s="234"/>
      <c r="H862" s="235" t="s">
        <v>19</v>
      </c>
      <c r="I862" s="237"/>
      <c r="J862" s="234"/>
      <c r="K862" s="234"/>
      <c r="L862" s="238"/>
      <c r="M862" s="239"/>
      <c r="N862" s="240"/>
      <c r="O862" s="240"/>
      <c r="P862" s="240"/>
      <c r="Q862" s="240"/>
      <c r="R862" s="240"/>
      <c r="S862" s="240"/>
      <c r="T862" s="241"/>
      <c r="AT862" s="242" t="s">
        <v>166</v>
      </c>
      <c r="AU862" s="242" t="s">
        <v>81</v>
      </c>
      <c r="AV862" s="15" t="s">
        <v>79</v>
      </c>
      <c r="AW862" s="15" t="s">
        <v>33</v>
      </c>
      <c r="AX862" s="15" t="s">
        <v>72</v>
      </c>
      <c r="AY862" s="242" t="s">
        <v>154</v>
      </c>
    </row>
    <row r="863" spans="1:65" s="15" customFormat="1" ht="11.25">
      <c r="B863" s="233"/>
      <c r="C863" s="234"/>
      <c r="D863" s="202" t="s">
        <v>166</v>
      </c>
      <c r="E863" s="235" t="s">
        <v>19</v>
      </c>
      <c r="F863" s="236" t="s">
        <v>1219</v>
      </c>
      <c r="G863" s="234"/>
      <c r="H863" s="235" t="s">
        <v>19</v>
      </c>
      <c r="I863" s="237"/>
      <c r="J863" s="234"/>
      <c r="K863" s="234"/>
      <c r="L863" s="238"/>
      <c r="M863" s="239"/>
      <c r="N863" s="240"/>
      <c r="O863" s="240"/>
      <c r="P863" s="240"/>
      <c r="Q863" s="240"/>
      <c r="R863" s="240"/>
      <c r="S863" s="240"/>
      <c r="T863" s="241"/>
      <c r="AT863" s="242" t="s">
        <v>166</v>
      </c>
      <c r="AU863" s="242" t="s">
        <v>81</v>
      </c>
      <c r="AV863" s="15" t="s">
        <v>79</v>
      </c>
      <c r="AW863" s="15" t="s">
        <v>33</v>
      </c>
      <c r="AX863" s="15" t="s">
        <v>72</v>
      </c>
      <c r="AY863" s="242" t="s">
        <v>154</v>
      </c>
    </row>
    <row r="864" spans="1:65" s="13" customFormat="1" ht="11.25">
      <c r="B864" s="200"/>
      <c r="C864" s="201"/>
      <c r="D864" s="202" t="s">
        <v>166</v>
      </c>
      <c r="E864" s="203" t="s">
        <v>19</v>
      </c>
      <c r="F864" s="204" t="s">
        <v>79</v>
      </c>
      <c r="G864" s="201"/>
      <c r="H864" s="205">
        <v>1</v>
      </c>
      <c r="I864" s="206"/>
      <c r="J864" s="201"/>
      <c r="K864" s="201"/>
      <c r="L864" s="207"/>
      <c r="M864" s="208"/>
      <c r="N864" s="209"/>
      <c r="O864" s="209"/>
      <c r="P864" s="209"/>
      <c r="Q864" s="209"/>
      <c r="R864" s="209"/>
      <c r="S864" s="209"/>
      <c r="T864" s="210"/>
      <c r="AT864" s="211" t="s">
        <v>166</v>
      </c>
      <c r="AU864" s="211" t="s">
        <v>81</v>
      </c>
      <c r="AV864" s="13" t="s">
        <v>81</v>
      </c>
      <c r="AW864" s="13" t="s">
        <v>33</v>
      </c>
      <c r="AX864" s="13" t="s">
        <v>72</v>
      </c>
      <c r="AY864" s="211" t="s">
        <v>154</v>
      </c>
    </row>
    <row r="865" spans="1:65" s="14" customFormat="1" ht="11.25">
      <c r="B865" s="212"/>
      <c r="C865" s="213"/>
      <c r="D865" s="202" t="s">
        <v>166</v>
      </c>
      <c r="E865" s="214" t="s">
        <v>19</v>
      </c>
      <c r="F865" s="215" t="s">
        <v>168</v>
      </c>
      <c r="G865" s="213"/>
      <c r="H865" s="216">
        <v>1</v>
      </c>
      <c r="I865" s="217"/>
      <c r="J865" s="213"/>
      <c r="K865" s="213"/>
      <c r="L865" s="218"/>
      <c r="M865" s="219"/>
      <c r="N865" s="220"/>
      <c r="O865" s="220"/>
      <c r="P865" s="220"/>
      <c r="Q865" s="220"/>
      <c r="R865" s="220"/>
      <c r="S865" s="220"/>
      <c r="T865" s="221"/>
      <c r="AT865" s="222" t="s">
        <v>166</v>
      </c>
      <c r="AU865" s="222" t="s">
        <v>81</v>
      </c>
      <c r="AV865" s="14" t="s">
        <v>169</v>
      </c>
      <c r="AW865" s="14" t="s">
        <v>33</v>
      </c>
      <c r="AX865" s="14" t="s">
        <v>79</v>
      </c>
      <c r="AY865" s="222" t="s">
        <v>154</v>
      </c>
    </row>
    <row r="866" spans="1:65" s="2" customFormat="1" ht="16.5" customHeight="1">
      <c r="A866" s="38"/>
      <c r="B866" s="39"/>
      <c r="C866" s="182" t="s">
        <v>1220</v>
      </c>
      <c r="D866" s="182" t="s">
        <v>157</v>
      </c>
      <c r="E866" s="183" t="s">
        <v>1221</v>
      </c>
      <c r="F866" s="184" t="s">
        <v>1222</v>
      </c>
      <c r="G866" s="185" t="s">
        <v>240</v>
      </c>
      <c r="H866" s="186">
        <v>153.1</v>
      </c>
      <c r="I866" s="187"/>
      <c r="J866" s="188">
        <f>ROUND(I866*H866,2)</f>
        <v>0</v>
      </c>
      <c r="K866" s="184" t="s">
        <v>19</v>
      </c>
      <c r="L866" s="43"/>
      <c r="M866" s="189" t="s">
        <v>19</v>
      </c>
      <c r="N866" s="190" t="s">
        <v>43</v>
      </c>
      <c r="O866" s="68"/>
      <c r="P866" s="191">
        <f>O866*H866</f>
        <v>0</v>
      </c>
      <c r="Q866" s="191">
        <v>0</v>
      </c>
      <c r="R866" s="191">
        <f>Q866*H866</f>
        <v>0</v>
      </c>
      <c r="S866" s="191">
        <v>0</v>
      </c>
      <c r="T866" s="192">
        <f>S866*H866</f>
        <v>0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193" t="s">
        <v>279</v>
      </c>
      <c r="AT866" s="193" t="s">
        <v>157</v>
      </c>
      <c r="AU866" s="193" t="s">
        <v>81</v>
      </c>
      <c r="AY866" s="21" t="s">
        <v>154</v>
      </c>
      <c r="BE866" s="194">
        <f>IF(N866="základní",J866,0)</f>
        <v>0</v>
      </c>
      <c r="BF866" s="194">
        <f>IF(N866="snížená",J866,0)</f>
        <v>0</v>
      </c>
      <c r="BG866" s="194">
        <f>IF(N866="zákl. přenesená",J866,0)</f>
        <v>0</v>
      </c>
      <c r="BH866" s="194">
        <f>IF(N866="sníž. přenesená",J866,0)</f>
        <v>0</v>
      </c>
      <c r="BI866" s="194">
        <f>IF(N866="nulová",J866,0)</f>
        <v>0</v>
      </c>
      <c r="BJ866" s="21" t="s">
        <v>79</v>
      </c>
      <c r="BK866" s="194">
        <f>ROUND(I866*H866,2)</f>
        <v>0</v>
      </c>
      <c r="BL866" s="21" t="s">
        <v>279</v>
      </c>
      <c r="BM866" s="193" t="s">
        <v>1223</v>
      </c>
    </row>
    <row r="867" spans="1:65" s="13" customFormat="1" ht="11.25">
      <c r="B867" s="200"/>
      <c r="C867" s="201"/>
      <c r="D867" s="202" t="s">
        <v>166</v>
      </c>
      <c r="E867" s="203" t="s">
        <v>19</v>
      </c>
      <c r="F867" s="204" t="s">
        <v>1224</v>
      </c>
      <c r="G867" s="201"/>
      <c r="H867" s="205">
        <v>9.6</v>
      </c>
      <c r="I867" s="206"/>
      <c r="J867" s="201"/>
      <c r="K867" s="201"/>
      <c r="L867" s="207"/>
      <c r="M867" s="208"/>
      <c r="N867" s="209"/>
      <c r="O867" s="209"/>
      <c r="P867" s="209"/>
      <c r="Q867" s="209"/>
      <c r="R867" s="209"/>
      <c r="S867" s="209"/>
      <c r="T867" s="210"/>
      <c r="AT867" s="211" t="s">
        <v>166</v>
      </c>
      <c r="AU867" s="211" t="s">
        <v>81</v>
      </c>
      <c r="AV867" s="13" t="s">
        <v>81</v>
      </c>
      <c r="AW867" s="13" t="s">
        <v>33</v>
      </c>
      <c r="AX867" s="13" t="s">
        <v>72</v>
      </c>
      <c r="AY867" s="211" t="s">
        <v>154</v>
      </c>
    </row>
    <row r="868" spans="1:65" s="13" customFormat="1" ht="11.25">
      <c r="B868" s="200"/>
      <c r="C868" s="201"/>
      <c r="D868" s="202" t="s">
        <v>166</v>
      </c>
      <c r="E868" s="203" t="s">
        <v>19</v>
      </c>
      <c r="F868" s="204" t="s">
        <v>1225</v>
      </c>
      <c r="G868" s="201"/>
      <c r="H868" s="205">
        <v>21</v>
      </c>
      <c r="I868" s="206"/>
      <c r="J868" s="201"/>
      <c r="K868" s="201"/>
      <c r="L868" s="207"/>
      <c r="M868" s="208"/>
      <c r="N868" s="209"/>
      <c r="O868" s="209"/>
      <c r="P868" s="209"/>
      <c r="Q868" s="209"/>
      <c r="R868" s="209"/>
      <c r="S868" s="209"/>
      <c r="T868" s="210"/>
      <c r="AT868" s="211" t="s">
        <v>166</v>
      </c>
      <c r="AU868" s="211" t="s">
        <v>81</v>
      </c>
      <c r="AV868" s="13" t="s">
        <v>81</v>
      </c>
      <c r="AW868" s="13" t="s">
        <v>33</v>
      </c>
      <c r="AX868" s="13" t="s">
        <v>72</v>
      </c>
      <c r="AY868" s="211" t="s">
        <v>154</v>
      </c>
    </row>
    <row r="869" spans="1:65" s="13" customFormat="1" ht="11.25">
      <c r="B869" s="200"/>
      <c r="C869" s="201"/>
      <c r="D869" s="202" t="s">
        <v>166</v>
      </c>
      <c r="E869" s="203" t="s">
        <v>19</v>
      </c>
      <c r="F869" s="204" t="s">
        <v>1226</v>
      </c>
      <c r="G869" s="201"/>
      <c r="H869" s="205">
        <v>10</v>
      </c>
      <c r="I869" s="206"/>
      <c r="J869" s="201"/>
      <c r="K869" s="201"/>
      <c r="L869" s="207"/>
      <c r="M869" s="208"/>
      <c r="N869" s="209"/>
      <c r="O869" s="209"/>
      <c r="P869" s="209"/>
      <c r="Q869" s="209"/>
      <c r="R869" s="209"/>
      <c r="S869" s="209"/>
      <c r="T869" s="210"/>
      <c r="AT869" s="211" t="s">
        <v>166</v>
      </c>
      <c r="AU869" s="211" t="s">
        <v>81</v>
      </c>
      <c r="AV869" s="13" t="s">
        <v>81</v>
      </c>
      <c r="AW869" s="13" t="s">
        <v>33</v>
      </c>
      <c r="AX869" s="13" t="s">
        <v>72</v>
      </c>
      <c r="AY869" s="211" t="s">
        <v>154</v>
      </c>
    </row>
    <row r="870" spans="1:65" s="13" customFormat="1" ht="11.25">
      <c r="B870" s="200"/>
      <c r="C870" s="201"/>
      <c r="D870" s="202" t="s">
        <v>166</v>
      </c>
      <c r="E870" s="203" t="s">
        <v>19</v>
      </c>
      <c r="F870" s="204" t="s">
        <v>1227</v>
      </c>
      <c r="G870" s="201"/>
      <c r="H870" s="205">
        <v>10.8</v>
      </c>
      <c r="I870" s="206"/>
      <c r="J870" s="201"/>
      <c r="K870" s="201"/>
      <c r="L870" s="207"/>
      <c r="M870" s="208"/>
      <c r="N870" s="209"/>
      <c r="O870" s="209"/>
      <c r="P870" s="209"/>
      <c r="Q870" s="209"/>
      <c r="R870" s="209"/>
      <c r="S870" s="209"/>
      <c r="T870" s="210"/>
      <c r="AT870" s="211" t="s">
        <v>166</v>
      </c>
      <c r="AU870" s="211" t="s">
        <v>81</v>
      </c>
      <c r="AV870" s="13" t="s">
        <v>81</v>
      </c>
      <c r="AW870" s="13" t="s">
        <v>33</v>
      </c>
      <c r="AX870" s="13" t="s">
        <v>72</v>
      </c>
      <c r="AY870" s="211" t="s">
        <v>154</v>
      </c>
    </row>
    <row r="871" spans="1:65" s="13" customFormat="1" ht="11.25">
      <c r="B871" s="200"/>
      <c r="C871" s="201"/>
      <c r="D871" s="202" t="s">
        <v>166</v>
      </c>
      <c r="E871" s="203" t="s">
        <v>19</v>
      </c>
      <c r="F871" s="204" t="s">
        <v>1228</v>
      </c>
      <c r="G871" s="201"/>
      <c r="H871" s="205">
        <v>65</v>
      </c>
      <c r="I871" s="206"/>
      <c r="J871" s="201"/>
      <c r="K871" s="201"/>
      <c r="L871" s="207"/>
      <c r="M871" s="208"/>
      <c r="N871" s="209"/>
      <c r="O871" s="209"/>
      <c r="P871" s="209"/>
      <c r="Q871" s="209"/>
      <c r="R871" s="209"/>
      <c r="S871" s="209"/>
      <c r="T871" s="210"/>
      <c r="AT871" s="211" t="s">
        <v>166</v>
      </c>
      <c r="AU871" s="211" t="s">
        <v>81</v>
      </c>
      <c r="AV871" s="13" t="s">
        <v>81</v>
      </c>
      <c r="AW871" s="13" t="s">
        <v>33</v>
      </c>
      <c r="AX871" s="13" t="s">
        <v>72</v>
      </c>
      <c r="AY871" s="211" t="s">
        <v>154</v>
      </c>
    </row>
    <row r="872" spans="1:65" s="13" customFormat="1" ht="11.25">
      <c r="B872" s="200"/>
      <c r="C872" s="201"/>
      <c r="D872" s="202" t="s">
        <v>166</v>
      </c>
      <c r="E872" s="203" t="s">
        <v>19</v>
      </c>
      <c r="F872" s="204" t="s">
        <v>1229</v>
      </c>
      <c r="G872" s="201"/>
      <c r="H872" s="205">
        <v>12.3</v>
      </c>
      <c r="I872" s="206"/>
      <c r="J872" s="201"/>
      <c r="K872" s="201"/>
      <c r="L872" s="207"/>
      <c r="M872" s="208"/>
      <c r="N872" s="209"/>
      <c r="O872" s="209"/>
      <c r="P872" s="209"/>
      <c r="Q872" s="209"/>
      <c r="R872" s="209"/>
      <c r="S872" s="209"/>
      <c r="T872" s="210"/>
      <c r="AT872" s="211" t="s">
        <v>166</v>
      </c>
      <c r="AU872" s="211" t="s">
        <v>81</v>
      </c>
      <c r="AV872" s="13" t="s">
        <v>81</v>
      </c>
      <c r="AW872" s="13" t="s">
        <v>33</v>
      </c>
      <c r="AX872" s="13" t="s">
        <v>72</v>
      </c>
      <c r="AY872" s="211" t="s">
        <v>154</v>
      </c>
    </row>
    <row r="873" spans="1:65" s="13" customFormat="1" ht="11.25">
      <c r="B873" s="200"/>
      <c r="C873" s="201"/>
      <c r="D873" s="202" t="s">
        <v>166</v>
      </c>
      <c r="E873" s="203" t="s">
        <v>19</v>
      </c>
      <c r="F873" s="204" t="s">
        <v>1230</v>
      </c>
      <c r="G873" s="201"/>
      <c r="H873" s="205">
        <v>19.5</v>
      </c>
      <c r="I873" s="206"/>
      <c r="J873" s="201"/>
      <c r="K873" s="201"/>
      <c r="L873" s="207"/>
      <c r="M873" s="208"/>
      <c r="N873" s="209"/>
      <c r="O873" s="209"/>
      <c r="P873" s="209"/>
      <c r="Q873" s="209"/>
      <c r="R873" s="209"/>
      <c r="S873" s="209"/>
      <c r="T873" s="210"/>
      <c r="AT873" s="211" t="s">
        <v>166</v>
      </c>
      <c r="AU873" s="211" t="s">
        <v>81</v>
      </c>
      <c r="AV873" s="13" t="s">
        <v>81</v>
      </c>
      <c r="AW873" s="13" t="s">
        <v>33</v>
      </c>
      <c r="AX873" s="13" t="s">
        <v>72</v>
      </c>
      <c r="AY873" s="211" t="s">
        <v>154</v>
      </c>
    </row>
    <row r="874" spans="1:65" s="13" customFormat="1" ht="11.25">
      <c r="B874" s="200"/>
      <c r="C874" s="201"/>
      <c r="D874" s="202" t="s">
        <v>166</v>
      </c>
      <c r="E874" s="203" t="s">
        <v>19</v>
      </c>
      <c r="F874" s="204" t="s">
        <v>1231</v>
      </c>
      <c r="G874" s="201"/>
      <c r="H874" s="205">
        <v>1.8</v>
      </c>
      <c r="I874" s="206"/>
      <c r="J874" s="201"/>
      <c r="K874" s="201"/>
      <c r="L874" s="207"/>
      <c r="M874" s="208"/>
      <c r="N874" s="209"/>
      <c r="O874" s="209"/>
      <c r="P874" s="209"/>
      <c r="Q874" s="209"/>
      <c r="R874" s="209"/>
      <c r="S874" s="209"/>
      <c r="T874" s="210"/>
      <c r="AT874" s="211" t="s">
        <v>166</v>
      </c>
      <c r="AU874" s="211" t="s">
        <v>81</v>
      </c>
      <c r="AV874" s="13" t="s">
        <v>81</v>
      </c>
      <c r="AW874" s="13" t="s">
        <v>33</v>
      </c>
      <c r="AX874" s="13" t="s">
        <v>72</v>
      </c>
      <c r="AY874" s="211" t="s">
        <v>154</v>
      </c>
    </row>
    <row r="875" spans="1:65" s="13" customFormat="1" ht="11.25">
      <c r="B875" s="200"/>
      <c r="C875" s="201"/>
      <c r="D875" s="202" t="s">
        <v>166</v>
      </c>
      <c r="E875" s="203" t="s">
        <v>19</v>
      </c>
      <c r="F875" s="204" t="s">
        <v>1232</v>
      </c>
      <c r="G875" s="201"/>
      <c r="H875" s="205">
        <v>3.1</v>
      </c>
      <c r="I875" s="206"/>
      <c r="J875" s="201"/>
      <c r="K875" s="201"/>
      <c r="L875" s="207"/>
      <c r="M875" s="208"/>
      <c r="N875" s="209"/>
      <c r="O875" s="209"/>
      <c r="P875" s="209"/>
      <c r="Q875" s="209"/>
      <c r="R875" s="209"/>
      <c r="S875" s="209"/>
      <c r="T875" s="210"/>
      <c r="AT875" s="211" t="s">
        <v>166</v>
      </c>
      <c r="AU875" s="211" t="s">
        <v>81</v>
      </c>
      <c r="AV875" s="13" t="s">
        <v>81</v>
      </c>
      <c r="AW875" s="13" t="s">
        <v>33</v>
      </c>
      <c r="AX875" s="13" t="s">
        <v>72</v>
      </c>
      <c r="AY875" s="211" t="s">
        <v>154</v>
      </c>
    </row>
    <row r="876" spans="1:65" s="14" customFormat="1" ht="11.25">
      <c r="B876" s="212"/>
      <c r="C876" s="213"/>
      <c r="D876" s="202" t="s">
        <v>166</v>
      </c>
      <c r="E876" s="214" t="s">
        <v>19</v>
      </c>
      <c r="F876" s="215" t="s">
        <v>168</v>
      </c>
      <c r="G876" s="213"/>
      <c r="H876" s="216">
        <v>153.1</v>
      </c>
      <c r="I876" s="217"/>
      <c r="J876" s="213"/>
      <c r="K876" s="213"/>
      <c r="L876" s="218"/>
      <c r="M876" s="219"/>
      <c r="N876" s="220"/>
      <c r="O876" s="220"/>
      <c r="P876" s="220"/>
      <c r="Q876" s="220"/>
      <c r="R876" s="220"/>
      <c r="S876" s="220"/>
      <c r="T876" s="221"/>
      <c r="AT876" s="222" t="s">
        <v>166</v>
      </c>
      <c r="AU876" s="222" t="s">
        <v>81</v>
      </c>
      <c r="AV876" s="14" t="s">
        <v>169</v>
      </c>
      <c r="AW876" s="14" t="s">
        <v>33</v>
      </c>
      <c r="AX876" s="14" t="s">
        <v>79</v>
      </c>
      <c r="AY876" s="222" t="s">
        <v>154</v>
      </c>
    </row>
    <row r="877" spans="1:65" s="2" customFormat="1" ht="16.5" customHeight="1">
      <c r="A877" s="38"/>
      <c r="B877" s="39"/>
      <c r="C877" s="182" t="s">
        <v>1233</v>
      </c>
      <c r="D877" s="182" t="s">
        <v>157</v>
      </c>
      <c r="E877" s="183" t="s">
        <v>1234</v>
      </c>
      <c r="F877" s="184" t="s">
        <v>1235</v>
      </c>
      <c r="G877" s="185" t="s">
        <v>1236</v>
      </c>
      <c r="H877" s="186">
        <v>1</v>
      </c>
      <c r="I877" s="187"/>
      <c r="J877" s="188">
        <f>ROUND(I877*H877,2)</f>
        <v>0</v>
      </c>
      <c r="K877" s="184" t="s">
        <v>19</v>
      </c>
      <c r="L877" s="43"/>
      <c r="M877" s="189" t="s">
        <v>19</v>
      </c>
      <c r="N877" s="190" t="s">
        <v>43</v>
      </c>
      <c r="O877" s="68"/>
      <c r="P877" s="191">
        <f>O877*H877</f>
        <v>0</v>
      </c>
      <c r="Q877" s="191">
        <v>0</v>
      </c>
      <c r="R877" s="191">
        <f>Q877*H877</f>
        <v>0</v>
      </c>
      <c r="S877" s="191">
        <v>0</v>
      </c>
      <c r="T877" s="192">
        <f>S877*H877</f>
        <v>0</v>
      </c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R877" s="193" t="s">
        <v>279</v>
      </c>
      <c r="AT877" s="193" t="s">
        <v>157</v>
      </c>
      <c r="AU877" s="193" t="s">
        <v>81</v>
      </c>
      <c r="AY877" s="21" t="s">
        <v>154</v>
      </c>
      <c r="BE877" s="194">
        <f>IF(N877="základní",J877,0)</f>
        <v>0</v>
      </c>
      <c r="BF877" s="194">
        <f>IF(N877="snížená",J877,0)</f>
        <v>0</v>
      </c>
      <c r="BG877" s="194">
        <f>IF(N877="zákl. přenesená",J877,0)</f>
        <v>0</v>
      </c>
      <c r="BH877" s="194">
        <f>IF(N877="sníž. přenesená",J877,0)</f>
        <v>0</v>
      </c>
      <c r="BI877" s="194">
        <f>IF(N877="nulová",J877,0)</f>
        <v>0</v>
      </c>
      <c r="BJ877" s="21" t="s">
        <v>79</v>
      </c>
      <c r="BK877" s="194">
        <f>ROUND(I877*H877,2)</f>
        <v>0</v>
      </c>
      <c r="BL877" s="21" t="s">
        <v>279</v>
      </c>
      <c r="BM877" s="193" t="s">
        <v>1237</v>
      </c>
    </row>
    <row r="878" spans="1:65" s="2" customFormat="1" ht="24.2" customHeight="1">
      <c r="A878" s="38"/>
      <c r="B878" s="39"/>
      <c r="C878" s="182" t="s">
        <v>1238</v>
      </c>
      <c r="D878" s="182" t="s">
        <v>157</v>
      </c>
      <c r="E878" s="183" t="s">
        <v>1239</v>
      </c>
      <c r="F878" s="184" t="s">
        <v>1240</v>
      </c>
      <c r="G878" s="185" t="s">
        <v>1241</v>
      </c>
      <c r="H878" s="256"/>
      <c r="I878" s="187"/>
      <c r="J878" s="188">
        <f>ROUND(I878*H878,2)</f>
        <v>0</v>
      </c>
      <c r="K878" s="184" t="s">
        <v>161</v>
      </c>
      <c r="L878" s="43"/>
      <c r="M878" s="189" t="s">
        <v>19</v>
      </c>
      <c r="N878" s="190" t="s">
        <v>43</v>
      </c>
      <c r="O878" s="68"/>
      <c r="P878" s="191">
        <f>O878*H878</f>
        <v>0</v>
      </c>
      <c r="Q878" s="191">
        <v>0</v>
      </c>
      <c r="R878" s="191">
        <f>Q878*H878</f>
        <v>0</v>
      </c>
      <c r="S878" s="191">
        <v>0</v>
      </c>
      <c r="T878" s="192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193" t="s">
        <v>279</v>
      </c>
      <c r="AT878" s="193" t="s">
        <v>157</v>
      </c>
      <c r="AU878" s="193" t="s">
        <v>81</v>
      </c>
      <c r="AY878" s="21" t="s">
        <v>154</v>
      </c>
      <c r="BE878" s="194">
        <f>IF(N878="základní",J878,0)</f>
        <v>0</v>
      </c>
      <c r="BF878" s="194">
        <f>IF(N878="snížená",J878,0)</f>
        <v>0</v>
      </c>
      <c r="BG878" s="194">
        <f>IF(N878="zákl. přenesená",J878,0)</f>
        <v>0</v>
      </c>
      <c r="BH878" s="194">
        <f>IF(N878="sníž. přenesená",J878,0)</f>
        <v>0</v>
      </c>
      <c r="BI878" s="194">
        <f>IF(N878="nulová",J878,0)</f>
        <v>0</v>
      </c>
      <c r="BJ878" s="21" t="s">
        <v>79</v>
      </c>
      <c r="BK878" s="194">
        <f>ROUND(I878*H878,2)</f>
        <v>0</v>
      </c>
      <c r="BL878" s="21" t="s">
        <v>279</v>
      </c>
      <c r="BM878" s="193" t="s">
        <v>1242</v>
      </c>
    </row>
    <row r="879" spans="1:65" s="2" customFormat="1" ht="11.25">
      <c r="A879" s="38"/>
      <c r="B879" s="39"/>
      <c r="C879" s="40"/>
      <c r="D879" s="195" t="s">
        <v>164</v>
      </c>
      <c r="E879" s="40"/>
      <c r="F879" s="196" t="s">
        <v>1243</v>
      </c>
      <c r="G879" s="40"/>
      <c r="H879" s="40"/>
      <c r="I879" s="197"/>
      <c r="J879" s="40"/>
      <c r="K879" s="40"/>
      <c r="L879" s="43"/>
      <c r="M879" s="198"/>
      <c r="N879" s="199"/>
      <c r="O879" s="68"/>
      <c r="P879" s="68"/>
      <c r="Q879" s="68"/>
      <c r="R879" s="68"/>
      <c r="S879" s="68"/>
      <c r="T879" s="69"/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T879" s="21" t="s">
        <v>164</v>
      </c>
      <c r="AU879" s="21" t="s">
        <v>81</v>
      </c>
    </row>
    <row r="880" spans="1:65" s="12" customFormat="1" ht="22.9" customHeight="1">
      <c r="B880" s="166"/>
      <c r="C880" s="167"/>
      <c r="D880" s="168" t="s">
        <v>71</v>
      </c>
      <c r="E880" s="180" t="s">
        <v>1244</v>
      </c>
      <c r="F880" s="180" t="s">
        <v>1245</v>
      </c>
      <c r="G880" s="167"/>
      <c r="H880" s="167"/>
      <c r="I880" s="170"/>
      <c r="J880" s="181">
        <f>BK880</f>
        <v>0</v>
      </c>
      <c r="K880" s="167"/>
      <c r="L880" s="172"/>
      <c r="M880" s="173"/>
      <c r="N880" s="174"/>
      <c r="O880" s="174"/>
      <c r="P880" s="175">
        <f>SUM(P881:P914)</f>
        <v>0</v>
      </c>
      <c r="Q880" s="174"/>
      <c r="R880" s="175">
        <f>SUM(R881:R914)</f>
        <v>1.0031099999999999</v>
      </c>
      <c r="S880" s="174"/>
      <c r="T880" s="176">
        <f>SUM(T881:T914)</f>
        <v>0</v>
      </c>
      <c r="AR880" s="177" t="s">
        <v>81</v>
      </c>
      <c r="AT880" s="178" t="s">
        <v>71</v>
      </c>
      <c r="AU880" s="178" t="s">
        <v>79</v>
      </c>
      <c r="AY880" s="177" t="s">
        <v>154</v>
      </c>
      <c r="BK880" s="179">
        <f>SUM(BK881:BK914)</f>
        <v>0</v>
      </c>
    </row>
    <row r="881" spans="1:65" s="2" customFormat="1" ht="24.2" customHeight="1">
      <c r="A881" s="38"/>
      <c r="B881" s="39"/>
      <c r="C881" s="182" t="s">
        <v>1246</v>
      </c>
      <c r="D881" s="182" t="s">
        <v>157</v>
      </c>
      <c r="E881" s="183" t="s">
        <v>1247</v>
      </c>
      <c r="F881" s="184" t="s">
        <v>1248</v>
      </c>
      <c r="G881" s="185" t="s">
        <v>240</v>
      </c>
      <c r="H881" s="186">
        <v>3</v>
      </c>
      <c r="I881" s="187"/>
      <c r="J881" s="188">
        <f>ROUND(I881*H881,2)</f>
        <v>0</v>
      </c>
      <c r="K881" s="184" t="s">
        <v>161</v>
      </c>
      <c r="L881" s="43"/>
      <c r="M881" s="189" t="s">
        <v>19</v>
      </c>
      <c r="N881" s="190" t="s">
        <v>43</v>
      </c>
      <c r="O881" s="68"/>
      <c r="P881" s="191">
        <f>O881*H881</f>
        <v>0</v>
      </c>
      <c r="Q881" s="191">
        <v>6.7000000000000002E-4</v>
      </c>
      <c r="R881" s="191">
        <f>Q881*H881</f>
        <v>2.0100000000000001E-3</v>
      </c>
      <c r="S881" s="191">
        <v>0</v>
      </c>
      <c r="T881" s="192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193" t="s">
        <v>279</v>
      </c>
      <c r="AT881" s="193" t="s">
        <v>157</v>
      </c>
      <c r="AU881" s="193" t="s">
        <v>81</v>
      </c>
      <c r="AY881" s="21" t="s">
        <v>154</v>
      </c>
      <c r="BE881" s="194">
        <f>IF(N881="základní",J881,0)</f>
        <v>0</v>
      </c>
      <c r="BF881" s="194">
        <f>IF(N881="snížená",J881,0)</f>
        <v>0</v>
      </c>
      <c r="BG881" s="194">
        <f>IF(N881="zákl. přenesená",J881,0)</f>
        <v>0</v>
      </c>
      <c r="BH881" s="194">
        <f>IF(N881="sníž. přenesená",J881,0)</f>
        <v>0</v>
      </c>
      <c r="BI881" s="194">
        <f>IF(N881="nulová",J881,0)</f>
        <v>0</v>
      </c>
      <c r="BJ881" s="21" t="s">
        <v>79</v>
      </c>
      <c r="BK881" s="194">
        <f>ROUND(I881*H881,2)</f>
        <v>0</v>
      </c>
      <c r="BL881" s="21" t="s">
        <v>279</v>
      </c>
      <c r="BM881" s="193" t="s">
        <v>1249</v>
      </c>
    </row>
    <row r="882" spans="1:65" s="2" customFormat="1" ht="11.25">
      <c r="A882" s="38"/>
      <c r="B882" s="39"/>
      <c r="C882" s="40"/>
      <c r="D882" s="195" t="s">
        <v>164</v>
      </c>
      <c r="E882" s="40"/>
      <c r="F882" s="196" t="s">
        <v>1250</v>
      </c>
      <c r="G882" s="40"/>
      <c r="H882" s="40"/>
      <c r="I882" s="197"/>
      <c r="J882" s="40"/>
      <c r="K882" s="40"/>
      <c r="L882" s="43"/>
      <c r="M882" s="198"/>
      <c r="N882" s="199"/>
      <c r="O882" s="68"/>
      <c r="P882" s="68"/>
      <c r="Q882" s="68"/>
      <c r="R882" s="68"/>
      <c r="S882" s="68"/>
      <c r="T882" s="69"/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T882" s="21" t="s">
        <v>164</v>
      </c>
      <c r="AU882" s="21" t="s">
        <v>81</v>
      </c>
    </row>
    <row r="883" spans="1:65" s="13" customFormat="1" ht="11.25">
      <c r="B883" s="200"/>
      <c r="C883" s="201"/>
      <c r="D883" s="202" t="s">
        <v>166</v>
      </c>
      <c r="E883" s="203" t="s">
        <v>19</v>
      </c>
      <c r="F883" s="204" t="s">
        <v>1251</v>
      </c>
      <c r="G883" s="201"/>
      <c r="H883" s="205">
        <v>3</v>
      </c>
      <c r="I883" s="206"/>
      <c r="J883" s="201"/>
      <c r="K883" s="201"/>
      <c r="L883" s="207"/>
      <c r="M883" s="208"/>
      <c r="N883" s="209"/>
      <c r="O883" s="209"/>
      <c r="P883" s="209"/>
      <c r="Q883" s="209"/>
      <c r="R883" s="209"/>
      <c r="S883" s="209"/>
      <c r="T883" s="210"/>
      <c r="AT883" s="211" t="s">
        <v>166</v>
      </c>
      <c r="AU883" s="211" t="s">
        <v>81</v>
      </c>
      <c r="AV883" s="13" t="s">
        <v>81</v>
      </c>
      <c r="AW883" s="13" t="s">
        <v>33</v>
      </c>
      <c r="AX883" s="13" t="s">
        <v>72</v>
      </c>
      <c r="AY883" s="211" t="s">
        <v>154</v>
      </c>
    </row>
    <row r="884" spans="1:65" s="14" customFormat="1" ht="11.25">
      <c r="B884" s="212"/>
      <c r="C884" s="213"/>
      <c r="D884" s="202" t="s">
        <v>166</v>
      </c>
      <c r="E884" s="214" t="s">
        <v>19</v>
      </c>
      <c r="F884" s="215" t="s">
        <v>168</v>
      </c>
      <c r="G884" s="213"/>
      <c r="H884" s="216">
        <v>3</v>
      </c>
      <c r="I884" s="217"/>
      <c r="J884" s="213"/>
      <c r="K884" s="213"/>
      <c r="L884" s="218"/>
      <c r="M884" s="219"/>
      <c r="N884" s="220"/>
      <c r="O884" s="220"/>
      <c r="P884" s="220"/>
      <c r="Q884" s="220"/>
      <c r="R884" s="220"/>
      <c r="S884" s="220"/>
      <c r="T884" s="221"/>
      <c r="AT884" s="222" t="s">
        <v>166</v>
      </c>
      <c r="AU884" s="222" t="s">
        <v>81</v>
      </c>
      <c r="AV884" s="14" t="s">
        <v>169</v>
      </c>
      <c r="AW884" s="14" t="s">
        <v>33</v>
      </c>
      <c r="AX884" s="14" t="s">
        <v>79</v>
      </c>
      <c r="AY884" s="222" t="s">
        <v>154</v>
      </c>
    </row>
    <row r="885" spans="1:65" s="2" customFormat="1" ht="16.5" customHeight="1">
      <c r="A885" s="38"/>
      <c r="B885" s="39"/>
      <c r="C885" s="223" t="s">
        <v>1252</v>
      </c>
      <c r="D885" s="223" t="s">
        <v>192</v>
      </c>
      <c r="E885" s="224" t="s">
        <v>1253</v>
      </c>
      <c r="F885" s="225" t="s">
        <v>1254</v>
      </c>
      <c r="G885" s="226" t="s">
        <v>240</v>
      </c>
      <c r="H885" s="227">
        <v>3</v>
      </c>
      <c r="I885" s="228"/>
      <c r="J885" s="229">
        <f>ROUND(I885*H885,2)</f>
        <v>0</v>
      </c>
      <c r="K885" s="225" t="s">
        <v>161</v>
      </c>
      <c r="L885" s="230"/>
      <c r="M885" s="231" t="s">
        <v>19</v>
      </c>
      <c r="N885" s="232" t="s">
        <v>43</v>
      </c>
      <c r="O885" s="68"/>
      <c r="P885" s="191">
        <f>O885*H885</f>
        <v>0</v>
      </c>
      <c r="Q885" s="191">
        <v>1.7999999999999999E-2</v>
      </c>
      <c r="R885" s="191">
        <f>Q885*H885</f>
        <v>5.3999999999999992E-2</v>
      </c>
      <c r="S885" s="191">
        <v>0</v>
      </c>
      <c r="T885" s="192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193" t="s">
        <v>380</v>
      </c>
      <c r="AT885" s="193" t="s">
        <v>192</v>
      </c>
      <c r="AU885" s="193" t="s">
        <v>81</v>
      </c>
      <c r="AY885" s="21" t="s">
        <v>154</v>
      </c>
      <c r="BE885" s="194">
        <f>IF(N885="základní",J885,0)</f>
        <v>0</v>
      </c>
      <c r="BF885" s="194">
        <f>IF(N885="snížená",J885,0)</f>
        <v>0</v>
      </c>
      <c r="BG885" s="194">
        <f>IF(N885="zákl. přenesená",J885,0)</f>
        <v>0</v>
      </c>
      <c r="BH885" s="194">
        <f>IF(N885="sníž. přenesená",J885,0)</f>
        <v>0</v>
      </c>
      <c r="BI885" s="194">
        <f>IF(N885="nulová",J885,0)</f>
        <v>0</v>
      </c>
      <c r="BJ885" s="21" t="s">
        <v>79</v>
      </c>
      <c r="BK885" s="194">
        <f>ROUND(I885*H885,2)</f>
        <v>0</v>
      </c>
      <c r="BL885" s="21" t="s">
        <v>279</v>
      </c>
      <c r="BM885" s="193" t="s">
        <v>1255</v>
      </c>
    </row>
    <row r="886" spans="1:65" s="2" customFormat="1" ht="16.5" customHeight="1">
      <c r="A886" s="38"/>
      <c r="B886" s="39"/>
      <c r="C886" s="182" t="s">
        <v>1256</v>
      </c>
      <c r="D886" s="182" t="s">
        <v>157</v>
      </c>
      <c r="E886" s="183" t="s">
        <v>1257</v>
      </c>
      <c r="F886" s="184" t="s">
        <v>1258</v>
      </c>
      <c r="G886" s="185" t="s">
        <v>538</v>
      </c>
      <c r="H886" s="186">
        <v>1</v>
      </c>
      <c r="I886" s="187"/>
      <c r="J886" s="188">
        <f>ROUND(I886*H886,2)</f>
        <v>0</v>
      </c>
      <c r="K886" s="184" t="s">
        <v>161</v>
      </c>
      <c r="L886" s="43"/>
      <c r="M886" s="189" t="s">
        <v>19</v>
      </c>
      <c r="N886" s="190" t="s">
        <v>43</v>
      </c>
      <c r="O886" s="68"/>
      <c r="P886" s="191">
        <f>O886*H886</f>
        <v>0</v>
      </c>
      <c r="Q886" s="191">
        <v>5.9000000000000003E-4</v>
      </c>
      <c r="R886" s="191">
        <f>Q886*H886</f>
        <v>5.9000000000000003E-4</v>
      </c>
      <c r="S886" s="191">
        <v>0</v>
      </c>
      <c r="T886" s="192">
        <f>S886*H886</f>
        <v>0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193" t="s">
        <v>279</v>
      </c>
      <c r="AT886" s="193" t="s">
        <v>157</v>
      </c>
      <c r="AU886" s="193" t="s">
        <v>81</v>
      </c>
      <c r="AY886" s="21" t="s">
        <v>154</v>
      </c>
      <c r="BE886" s="194">
        <f>IF(N886="základní",J886,0)</f>
        <v>0</v>
      </c>
      <c r="BF886" s="194">
        <f>IF(N886="snížená",J886,0)</f>
        <v>0</v>
      </c>
      <c r="BG886" s="194">
        <f>IF(N886="zákl. přenesená",J886,0)</f>
        <v>0</v>
      </c>
      <c r="BH886" s="194">
        <f>IF(N886="sníž. přenesená",J886,0)</f>
        <v>0</v>
      </c>
      <c r="BI886" s="194">
        <f>IF(N886="nulová",J886,0)</f>
        <v>0</v>
      </c>
      <c r="BJ886" s="21" t="s">
        <v>79</v>
      </c>
      <c r="BK886" s="194">
        <f>ROUND(I886*H886,2)</f>
        <v>0</v>
      </c>
      <c r="BL886" s="21" t="s">
        <v>279</v>
      </c>
      <c r="BM886" s="193" t="s">
        <v>1259</v>
      </c>
    </row>
    <row r="887" spans="1:65" s="2" customFormat="1" ht="11.25">
      <c r="A887" s="38"/>
      <c r="B887" s="39"/>
      <c r="C887" s="40"/>
      <c r="D887" s="195" t="s">
        <v>164</v>
      </c>
      <c r="E887" s="40"/>
      <c r="F887" s="196" t="s">
        <v>1260</v>
      </c>
      <c r="G887" s="40"/>
      <c r="H887" s="40"/>
      <c r="I887" s="197"/>
      <c r="J887" s="40"/>
      <c r="K887" s="40"/>
      <c r="L887" s="43"/>
      <c r="M887" s="198"/>
      <c r="N887" s="199"/>
      <c r="O887" s="68"/>
      <c r="P887" s="68"/>
      <c r="Q887" s="68"/>
      <c r="R887" s="68"/>
      <c r="S887" s="68"/>
      <c r="T887" s="69"/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T887" s="21" t="s">
        <v>164</v>
      </c>
      <c r="AU887" s="21" t="s">
        <v>81</v>
      </c>
    </row>
    <row r="888" spans="1:65" s="13" customFormat="1" ht="11.25">
      <c r="B888" s="200"/>
      <c r="C888" s="201"/>
      <c r="D888" s="202" t="s">
        <v>166</v>
      </c>
      <c r="E888" s="203" t="s">
        <v>19</v>
      </c>
      <c r="F888" s="204" t="s">
        <v>1261</v>
      </c>
      <c r="G888" s="201"/>
      <c r="H888" s="205">
        <v>1</v>
      </c>
      <c r="I888" s="206"/>
      <c r="J888" s="201"/>
      <c r="K888" s="201"/>
      <c r="L888" s="207"/>
      <c r="M888" s="208"/>
      <c r="N888" s="209"/>
      <c r="O888" s="209"/>
      <c r="P888" s="209"/>
      <c r="Q888" s="209"/>
      <c r="R888" s="209"/>
      <c r="S888" s="209"/>
      <c r="T888" s="210"/>
      <c r="AT888" s="211" t="s">
        <v>166</v>
      </c>
      <c r="AU888" s="211" t="s">
        <v>81</v>
      </c>
      <c r="AV888" s="13" t="s">
        <v>81</v>
      </c>
      <c r="AW888" s="13" t="s">
        <v>33</v>
      </c>
      <c r="AX888" s="13" t="s">
        <v>72</v>
      </c>
      <c r="AY888" s="211" t="s">
        <v>154</v>
      </c>
    </row>
    <row r="889" spans="1:65" s="14" customFormat="1" ht="11.25">
      <c r="B889" s="212"/>
      <c r="C889" s="213"/>
      <c r="D889" s="202" t="s">
        <v>166</v>
      </c>
      <c r="E889" s="214" t="s">
        <v>19</v>
      </c>
      <c r="F889" s="215" t="s">
        <v>168</v>
      </c>
      <c r="G889" s="213"/>
      <c r="H889" s="216">
        <v>1</v>
      </c>
      <c r="I889" s="217"/>
      <c r="J889" s="213"/>
      <c r="K889" s="213"/>
      <c r="L889" s="218"/>
      <c r="M889" s="219"/>
      <c r="N889" s="220"/>
      <c r="O889" s="220"/>
      <c r="P889" s="220"/>
      <c r="Q889" s="220"/>
      <c r="R889" s="220"/>
      <c r="S889" s="220"/>
      <c r="T889" s="221"/>
      <c r="AT889" s="222" t="s">
        <v>166</v>
      </c>
      <c r="AU889" s="222" t="s">
        <v>81</v>
      </c>
      <c r="AV889" s="14" t="s">
        <v>169</v>
      </c>
      <c r="AW889" s="14" t="s">
        <v>33</v>
      </c>
      <c r="AX889" s="14" t="s">
        <v>79</v>
      </c>
      <c r="AY889" s="222" t="s">
        <v>154</v>
      </c>
    </row>
    <row r="890" spans="1:65" s="2" customFormat="1" ht="24.2" customHeight="1">
      <c r="A890" s="38"/>
      <c r="B890" s="39"/>
      <c r="C890" s="223" t="s">
        <v>1262</v>
      </c>
      <c r="D890" s="223" t="s">
        <v>192</v>
      </c>
      <c r="E890" s="224" t="s">
        <v>1263</v>
      </c>
      <c r="F890" s="225" t="s">
        <v>1264</v>
      </c>
      <c r="G890" s="226" t="s">
        <v>538</v>
      </c>
      <c r="H890" s="227">
        <v>1</v>
      </c>
      <c r="I890" s="228"/>
      <c r="J890" s="229">
        <f>ROUND(I890*H890,2)</f>
        <v>0</v>
      </c>
      <c r="K890" s="225" t="s">
        <v>161</v>
      </c>
      <c r="L890" s="230"/>
      <c r="M890" s="231" t="s">
        <v>19</v>
      </c>
      <c r="N890" s="232" t="s">
        <v>43</v>
      </c>
      <c r="O890" s="68"/>
      <c r="P890" s="191">
        <f>O890*H890</f>
        <v>0</v>
      </c>
      <c r="Q890" s="191">
        <v>6.6299999999999998E-2</v>
      </c>
      <c r="R890" s="191">
        <f>Q890*H890</f>
        <v>6.6299999999999998E-2</v>
      </c>
      <c r="S890" s="191">
        <v>0</v>
      </c>
      <c r="T890" s="192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193" t="s">
        <v>380</v>
      </c>
      <c r="AT890" s="193" t="s">
        <v>192</v>
      </c>
      <c r="AU890" s="193" t="s">
        <v>81</v>
      </c>
      <c r="AY890" s="21" t="s">
        <v>154</v>
      </c>
      <c r="BE890" s="194">
        <f>IF(N890="základní",J890,0)</f>
        <v>0</v>
      </c>
      <c r="BF890" s="194">
        <f>IF(N890="snížená",J890,0)</f>
        <v>0</v>
      </c>
      <c r="BG890" s="194">
        <f>IF(N890="zákl. přenesená",J890,0)</f>
        <v>0</v>
      </c>
      <c r="BH890" s="194">
        <f>IF(N890="sníž. přenesená",J890,0)</f>
        <v>0</v>
      </c>
      <c r="BI890" s="194">
        <f>IF(N890="nulová",J890,0)</f>
        <v>0</v>
      </c>
      <c r="BJ890" s="21" t="s">
        <v>79</v>
      </c>
      <c r="BK890" s="194">
        <f>ROUND(I890*H890,2)</f>
        <v>0</v>
      </c>
      <c r="BL890" s="21" t="s">
        <v>279</v>
      </c>
      <c r="BM890" s="193" t="s">
        <v>1265</v>
      </c>
    </row>
    <row r="891" spans="1:65" s="2" customFormat="1" ht="21.75" customHeight="1">
      <c r="A891" s="38"/>
      <c r="B891" s="39"/>
      <c r="C891" s="182" t="s">
        <v>1266</v>
      </c>
      <c r="D891" s="182" t="s">
        <v>157</v>
      </c>
      <c r="E891" s="183" t="s">
        <v>1267</v>
      </c>
      <c r="F891" s="184" t="s">
        <v>1268</v>
      </c>
      <c r="G891" s="185" t="s">
        <v>538</v>
      </c>
      <c r="H891" s="186">
        <v>1</v>
      </c>
      <c r="I891" s="187"/>
      <c r="J891" s="188">
        <f>ROUND(I891*H891,2)</f>
        <v>0</v>
      </c>
      <c r="K891" s="184" t="s">
        <v>161</v>
      </c>
      <c r="L891" s="43"/>
      <c r="M891" s="189" t="s">
        <v>19</v>
      </c>
      <c r="N891" s="190" t="s">
        <v>43</v>
      </c>
      <c r="O891" s="68"/>
      <c r="P891" s="191">
        <f>O891*H891</f>
        <v>0</v>
      </c>
      <c r="Q891" s="191">
        <v>0</v>
      </c>
      <c r="R891" s="191">
        <f>Q891*H891</f>
        <v>0</v>
      </c>
      <c r="S891" s="191">
        <v>0</v>
      </c>
      <c r="T891" s="192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193" t="s">
        <v>279</v>
      </c>
      <c r="AT891" s="193" t="s">
        <v>157</v>
      </c>
      <c r="AU891" s="193" t="s">
        <v>81</v>
      </c>
      <c r="AY891" s="21" t="s">
        <v>154</v>
      </c>
      <c r="BE891" s="194">
        <f>IF(N891="základní",J891,0)</f>
        <v>0</v>
      </c>
      <c r="BF891" s="194">
        <f>IF(N891="snížená",J891,0)</f>
        <v>0</v>
      </c>
      <c r="BG891" s="194">
        <f>IF(N891="zákl. přenesená",J891,0)</f>
        <v>0</v>
      </c>
      <c r="BH891" s="194">
        <f>IF(N891="sníž. přenesená",J891,0)</f>
        <v>0</v>
      </c>
      <c r="BI891" s="194">
        <f>IF(N891="nulová",J891,0)</f>
        <v>0</v>
      </c>
      <c r="BJ891" s="21" t="s">
        <v>79</v>
      </c>
      <c r="BK891" s="194">
        <f>ROUND(I891*H891,2)</f>
        <v>0</v>
      </c>
      <c r="BL891" s="21" t="s">
        <v>279</v>
      </c>
      <c r="BM891" s="193" t="s">
        <v>1269</v>
      </c>
    </row>
    <row r="892" spans="1:65" s="2" customFormat="1" ht="11.25">
      <c r="A892" s="38"/>
      <c r="B892" s="39"/>
      <c r="C892" s="40"/>
      <c r="D892" s="195" t="s">
        <v>164</v>
      </c>
      <c r="E892" s="40"/>
      <c r="F892" s="196" t="s">
        <v>1270</v>
      </c>
      <c r="G892" s="40"/>
      <c r="H892" s="40"/>
      <c r="I892" s="197"/>
      <c r="J892" s="40"/>
      <c r="K892" s="40"/>
      <c r="L892" s="43"/>
      <c r="M892" s="198"/>
      <c r="N892" s="199"/>
      <c r="O892" s="68"/>
      <c r="P892" s="68"/>
      <c r="Q892" s="68"/>
      <c r="R892" s="68"/>
      <c r="S892" s="68"/>
      <c r="T892" s="69"/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T892" s="21" t="s">
        <v>164</v>
      </c>
      <c r="AU892" s="21" t="s">
        <v>81</v>
      </c>
    </row>
    <row r="893" spans="1:65" s="2" customFormat="1" ht="16.5" customHeight="1">
      <c r="A893" s="38"/>
      <c r="B893" s="39"/>
      <c r="C893" s="223" t="s">
        <v>1271</v>
      </c>
      <c r="D893" s="223" t="s">
        <v>192</v>
      </c>
      <c r="E893" s="224" t="s">
        <v>1272</v>
      </c>
      <c r="F893" s="225" t="s">
        <v>1273</v>
      </c>
      <c r="G893" s="226" t="s">
        <v>538</v>
      </c>
      <c r="H893" s="227">
        <v>1</v>
      </c>
      <c r="I893" s="228"/>
      <c r="J893" s="229">
        <f>ROUND(I893*H893,2)</f>
        <v>0</v>
      </c>
      <c r="K893" s="225" t="s">
        <v>161</v>
      </c>
      <c r="L893" s="230"/>
      <c r="M893" s="231" t="s">
        <v>19</v>
      </c>
      <c r="N893" s="232" t="s">
        <v>43</v>
      </c>
      <c r="O893" s="68"/>
      <c r="P893" s="191">
        <f>O893*H893</f>
        <v>0</v>
      </c>
      <c r="Q893" s="191">
        <v>2E-3</v>
      </c>
      <c r="R893" s="191">
        <f>Q893*H893</f>
        <v>2E-3</v>
      </c>
      <c r="S893" s="191">
        <v>0</v>
      </c>
      <c r="T893" s="192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193" t="s">
        <v>380</v>
      </c>
      <c r="AT893" s="193" t="s">
        <v>192</v>
      </c>
      <c r="AU893" s="193" t="s">
        <v>81</v>
      </c>
      <c r="AY893" s="21" t="s">
        <v>154</v>
      </c>
      <c r="BE893" s="194">
        <f>IF(N893="základní",J893,0)</f>
        <v>0</v>
      </c>
      <c r="BF893" s="194">
        <f>IF(N893="snížená",J893,0)</f>
        <v>0</v>
      </c>
      <c r="BG893" s="194">
        <f>IF(N893="zákl. přenesená",J893,0)</f>
        <v>0</v>
      </c>
      <c r="BH893" s="194">
        <f>IF(N893="sníž. přenesená",J893,0)</f>
        <v>0</v>
      </c>
      <c r="BI893" s="194">
        <f>IF(N893="nulová",J893,0)</f>
        <v>0</v>
      </c>
      <c r="BJ893" s="21" t="s">
        <v>79</v>
      </c>
      <c r="BK893" s="194">
        <f>ROUND(I893*H893,2)</f>
        <v>0</v>
      </c>
      <c r="BL893" s="21" t="s">
        <v>279</v>
      </c>
      <c r="BM893" s="193" t="s">
        <v>1274</v>
      </c>
    </row>
    <row r="894" spans="1:65" s="2" customFormat="1" ht="16.5" customHeight="1">
      <c r="A894" s="38"/>
      <c r="B894" s="39"/>
      <c r="C894" s="182" t="s">
        <v>1275</v>
      </c>
      <c r="D894" s="182" t="s">
        <v>157</v>
      </c>
      <c r="E894" s="183" t="s">
        <v>1276</v>
      </c>
      <c r="F894" s="184" t="s">
        <v>1277</v>
      </c>
      <c r="G894" s="185" t="s">
        <v>538</v>
      </c>
      <c r="H894" s="186">
        <v>1</v>
      </c>
      <c r="I894" s="187"/>
      <c r="J894" s="188">
        <f>ROUND(I894*H894,2)</f>
        <v>0</v>
      </c>
      <c r="K894" s="184" t="s">
        <v>161</v>
      </c>
      <c r="L894" s="43"/>
      <c r="M894" s="189" t="s">
        <v>19</v>
      </c>
      <c r="N894" s="190" t="s">
        <v>43</v>
      </c>
      <c r="O894" s="68"/>
      <c r="P894" s="191">
        <f>O894*H894</f>
        <v>0</v>
      </c>
      <c r="Q894" s="191">
        <v>0</v>
      </c>
      <c r="R894" s="191">
        <f>Q894*H894</f>
        <v>0</v>
      </c>
      <c r="S894" s="191">
        <v>0</v>
      </c>
      <c r="T894" s="192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193" t="s">
        <v>279</v>
      </c>
      <c r="AT894" s="193" t="s">
        <v>157</v>
      </c>
      <c r="AU894" s="193" t="s">
        <v>81</v>
      </c>
      <c r="AY894" s="21" t="s">
        <v>154</v>
      </c>
      <c r="BE894" s="194">
        <f>IF(N894="základní",J894,0)</f>
        <v>0</v>
      </c>
      <c r="BF894" s="194">
        <f>IF(N894="snížená",J894,0)</f>
        <v>0</v>
      </c>
      <c r="BG894" s="194">
        <f>IF(N894="zákl. přenesená",J894,0)</f>
        <v>0</v>
      </c>
      <c r="BH894" s="194">
        <f>IF(N894="sníž. přenesená",J894,0)</f>
        <v>0</v>
      </c>
      <c r="BI894" s="194">
        <f>IF(N894="nulová",J894,0)</f>
        <v>0</v>
      </c>
      <c r="BJ894" s="21" t="s">
        <v>79</v>
      </c>
      <c r="BK894" s="194">
        <f>ROUND(I894*H894,2)</f>
        <v>0</v>
      </c>
      <c r="BL894" s="21" t="s">
        <v>279</v>
      </c>
      <c r="BM894" s="193" t="s">
        <v>1278</v>
      </c>
    </row>
    <row r="895" spans="1:65" s="2" customFormat="1" ht="11.25">
      <c r="A895" s="38"/>
      <c r="B895" s="39"/>
      <c r="C895" s="40"/>
      <c r="D895" s="195" t="s">
        <v>164</v>
      </c>
      <c r="E895" s="40"/>
      <c r="F895" s="196" t="s">
        <v>1279</v>
      </c>
      <c r="G895" s="40"/>
      <c r="H895" s="40"/>
      <c r="I895" s="197"/>
      <c r="J895" s="40"/>
      <c r="K895" s="40"/>
      <c r="L895" s="43"/>
      <c r="M895" s="198"/>
      <c r="N895" s="199"/>
      <c r="O895" s="68"/>
      <c r="P895" s="68"/>
      <c r="Q895" s="68"/>
      <c r="R895" s="68"/>
      <c r="S895" s="68"/>
      <c r="T895" s="69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T895" s="21" t="s">
        <v>164</v>
      </c>
      <c r="AU895" s="21" t="s">
        <v>81</v>
      </c>
    </row>
    <row r="896" spans="1:65" s="2" customFormat="1" ht="16.5" customHeight="1">
      <c r="A896" s="38"/>
      <c r="B896" s="39"/>
      <c r="C896" s="223" t="s">
        <v>1280</v>
      </c>
      <c r="D896" s="223" t="s">
        <v>192</v>
      </c>
      <c r="E896" s="224" t="s">
        <v>1281</v>
      </c>
      <c r="F896" s="225" t="s">
        <v>1282</v>
      </c>
      <c r="G896" s="226" t="s">
        <v>538</v>
      </c>
      <c r="H896" s="227">
        <v>1</v>
      </c>
      <c r="I896" s="228"/>
      <c r="J896" s="229">
        <f>ROUND(I896*H896,2)</f>
        <v>0</v>
      </c>
      <c r="K896" s="225" t="s">
        <v>161</v>
      </c>
      <c r="L896" s="230"/>
      <c r="M896" s="231" t="s">
        <v>19</v>
      </c>
      <c r="N896" s="232" t="s">
        <v>43</v>
      </c>
      <c r="O896" s="68"/>
      <c r="P896" s="191">
        <f>O896*H896</f>
        <v>0</v>
      </c>
      <c r="Q896" s="191">
        <v>1.2E-2</v>
      </c>
      <c r="R896" s="191">
        <f>Q896*H896</f>
        <v>1.2E-2</v>
      </c>
      <c r="S896" s="191">
        <v>0</v>
      </c>
      <c r="T896" s="192">
        <f>S896*H896</f>
        <v>0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193" t="s">
        <v>380</v>
      </c>
      <c r="AT896" s="193" t="s">
        <v>192</v>
      </c>
      <c r="AU896" s="193" t="s">
        <v>81</v>
      </c>
      <c r="AY896" s="21" t="s">
        <v>154</v>
      </c>
      <c r="BE896" s="194">
        <f>IF(N896="základní",J896,0)</f>
        <v>0</v>
      </c>
      <c r="BF896" s="194">
        <f>IF(N896="snížená",J896,0)</f>
        <v>0</v>
      </c>
      <c r="BG896" s="194">
        <f>IF(N896="zákl. přenesená",J896,0)</f>
        <v>0</v>
      </c>
      <c r="BH896" s="194">
        <f>IF(N896="sníž. přenesená",J896,0)</f>
        <v>0</v>
      </c>
      <c r="BI896" s="194">
        <f>IF(N896="nulová",J896,0)</f>
        <v>0</v>
      </c>
      <c r="BJ896" s="21" t="s">
        <v>79</v>
      </c>
      <c r="BK896" s="194">
        <f>ROUND(I896*H896,2)</f>
        <v>0</v>
      </c>
      <c r="BL896" s="21" t="s">
        <v>279</v>
      </c>
      <c r="BM896" s="193" t="s">
        <v>1283</v>
      </c>
    </row>
    <row r="897" spans="1:65" s="2" customFormat="1" ht="21.75" customHeight="1">
      <c r="A897" s="38"/>
      <c r="B897" s="39"/>
      <c r="C897" s="182" t="s">
        <v>1284</v>
      </c>
      <c r="D897" s="182" t="s">
        <v>157</v>
      </c>
      <c r="E897" s="183" t="s">
        <v>1285</v>
      </c>
      <c r="F897" s="184" t="s">
        <v>1286</v>
      </c>
      <c r="G897" s="185" t="s">
        <v>1287</v>
      </c>
      <c r="H897" s="186">
        <v>1</v>
      </c>
      <c r="I897" s="187"/>
      <c r="J897" s="188">
        <f>ROUND(I897*H897,2)</f>
        <v>0</v>
      </c>
      <c r="K897" s="184" t="s">
        <v>161</v>
      </c>
      <c r="L897" s="43"/>
      <c r="M897" s="189" t="s">
        <v>19</v>
      </c>
      <c r="N897" s="190" t="s">
        <v>43</v>
      </c>
      <c r="O897" s="68"/>
      <c r="P897" s="191">
        <f>O897*H897</f>
        <v>0</v>
      </c>
      <c r="Q897" s="191">
        <v>0</v>
      </c>
      <c r="R897" s="191">
        <f>Q897*H897</f>
        <v>0</v>
      </c>
      <c r="S897" s="191">
        <v>0</v>
      </c>
      <c r="T897" s="192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193" t="s">
        <v>279</v>
      </c>
      <c r="AT897" s="193" t="s">
        <v>157</v>
      </c>
      <c r="AU897" s="193" t="s">
        <v>81</v>
      </c>
      <c r="AY897" s="21" t="s">
        <v>154</v>
      </c>
      <c r="BE897" s="194">
        <f>IF(N897="základní",J897,0)</f>
        <v>0</v>
      </c>
      <c r="BF897" s="194">
        <f>IF(N897="snížená",J897,0)</f>
        <v>0</v>
      </c>
      <c r="BG897" s="194">
        <f>IF(N897="zákl. přenesená",J897,0)</f>
        <v>0</v>
      </c>
      <c r="BH897" s="194">
        <f>IF(N897="sníž. přenesená",J897,0)</f>
        <v>0</v>
      </c>
      <c r="BI897" s="194">
        <f>IF(N897="nulová",J897,0)</f>
        <v>0</v>
      </c>
      <c r="BJ897" s="21" t="s">
        <v>79</v>
      </c>
      <c r="BK897" s="194">
        <f>ROUND(I897*H897,2)</f>
        <v>0</v>
      </c>
      <c r="BL897" s="21" t="s">
        <v>279</v>
      </c>
      <c r="BM897" s="193" t="s">
        <v>1288</v>
      </c>
    </row>
    <row r="898" spans="1:65" s="2" customFormat="1" ht="11.25">
      <c r="A898" s="38"/>
      <c r="B898" s="39"/>
      <c r="C898" s="40"/>
      <c r="D898" s="195" t="s">
        <v>164</v>
      </c>
      <c r="E898" s="40"/>
      <c r="F898" s="196" t="s">
        <v>1289</v>
      </c>
      <c r="G898" s="40"/>
      <c r="H898" s="40"/>
      <c r="I898" s="197"/>
      <c r="J898" s="40"/>
      <c r="K898" s="40"/>
      <c r="L898" s="43"/>
      <c r="M898" s="198"/>
      <c r="N898" s="199"/>
      <c r="O898" s="68"/>
      <c r="P898" s="68"/>
      <c r="Q898" s="68"/>
      <c r="R898" s="68"/>
      <c r="S898" s="68"/>
      <c r="T898" s="69"/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T898" s="21" t="s">
        <v>164</v>
      </c>
      <c r="AU898" s="21" t="s">
        <v>81</v>
      </c>
    </row>
    <row r="899" spans="1:65" s="2" customFormat="1" ht="16.5" customHeight="1">
      <c r="A899" s="38"/>
      <c r="B899" s="39"/>
      <c r="C899" s="223" t="s">
        <v>1290</v>
      </c>
      <c r="D899" s="223" t="s">
        <v>192</v>
      </c>
      <c r="E899" s="224" t="s">
        <v>1291</v>
      </c>
      <c r="F899" s="225" t="s">
        <v>1292</v>
      </c>
      <c r="G899" s="226" t="s">
        <v>1162</v>
      </c>
      <c r="H899" s="227">
        <v>1</v>
      </c>
      <c r="I899" s="228"/>
      <c r="J899" s="229">
        <f>ROUND(I899*H899,2)</f>
        <v>0</v>
      </c>
      <c r="K899" s="225" t="s">
        <v>161</v>
      </c>
      <c r="L899" s="230"/>
      <c r="M899" s="231" t="s">
        <v>19</v>
      </c>
      <c r="N899" s="232" t="s">
        <v>43</v>
      </c>
      <c r="O899" s="68"/>
      <c r="P899" s="191">
        <f>O899*H899</f>
        <v>0</v>
      </c>
      <c r="Q899" s="191">
        <v>3.3E-4</v>
      </c>
      <c r="R899" s="191">
        <f>Q899*H899</f>
        <v>3.3E-4</v>
      </c>
      <c r="S899" s="191">
        <v>0</v>
      </c>
      <c r="T899" s="192">
        <f>S899*H899</f>
        <v>0</v>
      </c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  <c r="AE899" s="38"/>
      <c r="AR899" s="193" t="s">
        <v>380</v>
      </c>
      <c r="AT899" s="193" t="s">
        <v>192</v>
      </c>
      <c r="AU899" s="193" t="s">
        <v>81</v>
      </c>
      <c r="AY899" s="21" t="s">
        <v>154</v>
      </c>
      <c r="BE899" s="194">
        <f>IF(N899="základní",J899,0)</f>
        <v>0</v>
      </c>
      <c r="BF899" s="194">
        <f>IF(N899="snížená",J899,0)</f>
        <v>0</v>
      </c>
      <c r="BG899" s="194">
        <f>IF(N899="zákl. přenesená",J899,0)</f>
        <v>0</v>
      </c>
      <c r="BH899" s="194">
        <f>IF(N899="sníž. přenesená",J899,0)</f>
        <v>0</v>
      </c>
      <c r="BI899" s="194">
        <f>IF(N899="nulová",J899,0)</f>
        <v>0</v>
      </c>
      <c r="BJ899" s="21" t="s">
        <v>79</v>
      </c>
      <c r="BK899" s="194">
        <f>ROUND(I899*H899,2)</f>
        <v>0</v>
      </c>
      <c r="BL899" s="21" t="s">
        <v>279</v>
      </c>
      <c r="BM899" s="193" t="s">
        <v>1293</v>
      </c>
    </row>
    <row r="900" spans="1:65" s="2" customFormat="1" ht="16.5" customHeight="1">
      <c r="A900" s="38"/>
      <c r="B900" s="39"/>
      <c r="C900" s="182" t="s">
        <v>1294</v>
      </c>
      <c r="D900" s="182" t="s">
        <v>157</v>
      </c>
      <c r="E900" s="183" t="s">
        <v>1295</v>
      </c>
      <c r="F900" s="184" t="s">
        <v>1296</v>
      </c>
      <c r="G900" s="185" t="s">
        <v>240</v>
      </c>
      <c r="H900" s="186">
        <v>4</v>
      </c>
      <c r="I900" s="187"/>
      <c r="J900" s="188">
        <f>ROUND(I900*H900,2)</f>
        <v>0</v>
      </c>
      <c r="K900" s="184" t="s">
        <v>161</v>
      </c>
      <c r="L900" s="43"/>
      <c r="M900" s="189" t="s">
        <v>19</v>
      </c>
      <c r="N900" s="190" t="s">
        <v>43</v>
      </c>
      <c r="O900" s="68"/>
      <c r="P900" s="191">
        <f>O900*H900</f>
        <v>0</v>
      </c>
      <c r="Q900" s="191">
        <v>0</v>
      </c>
      <c r="R900" s="191">
        <f>Q900*H900</f>
        <v>0</v>
      </c>
      <c r="S900" s="191">
        <v>0</v>
      </c>
      <c r="T900" s="192">
        <f>S900*H900</f>
        <v>0</v>
      </c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R900" s="193" t="s">
        <v>279</v>
      </c>
      <c r="AT900" s="193" t="s">
        <v>157</v>
      </c>
      <c r="AU900" s="193" t="s">
        <v>81</v>
      </c>
      <c r="AY900" s="21" t="s">
        <v>154</v>
      </c>
      <c r="BE900" s="194">
        <f>IF(N900="základní",J900,0)</f>
        <v>0</v>
      </c>
      <c r="BF900" s="194">
        <f>IF(N900="snížená",J900,0)</f>
        <v>0</v>
      </c>
      <c r="BG900" s="194">
        <f>IF(N900="zákl. přenesená",J900,0)</f>
        <v>0</v>
      </c>
      <c r="BH900" s="194">
        <f>IF(N900="sníž. přenesená",J900,0)</f>
        <v>0</v>
      </c>
      <c r="BI900" s="194">
        <f>IF(N900="nulová",J900,0)</f>
        <v>0</v>
      </c>
      <c r="BJ900" s="21" t="s">
        <v>79</v>
      </c>
      <c r="BK900" s="194">
        <f>ROUND(I900*H900,2)</f>
        <v>0</v>
      </c>
      <c r="BL900" s="21" t="s">
        <v>279</v>
      </c>
      <c r="BM900" s="193" t="s">
        <v>1297</v>
      </c>
    </row>
    <row r="901" spans="1:65" s="2" customFormat="1" ht="11.25">
      <c r="A901" s="38"/>
      <c r="B901" s="39"/>
      <c r="C901" s="40"/>
      <c r="D901" s="195" t="s">
        <v>164</v>
      </c>
      <c r="E901" s="40"/>
      <c r="F901" s="196" t="s">
        <v>1298</v>
      </c>
      <c r="G901" s="40"/>
      <c r="H901" s="40"/>
      <c r="I901" s="197"/>
      <c r="J901" s="40"/>
      <c r="K901" s="40"/>
      <c r="L901" s="43"/>
      <c r="M901" s="198"/>
      <c r="N901" s="199"/>
      <c r="O901" s="68"/>
      <c r="P901" s="68"/>
      <c r="Q901" s="68"/>
      <c r="R901" s="68"/>
      <c r="S901" s="68"/>
      <c r="T901" s="69"/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T901" s="21" t="s">
        <v>164</v>
      </c>
      <c r="AU901" s="21" t="s">
        <v>81</v>
      </c>
    </row>
    <row r="902" spans="1:65" s="13" customFormat="1" ht="11.25">
      <c r="B902" s="200"/>
      <c r="C902" s="201"/>
      <c r="D902" s="202" t="s">
        <v>166</v>
      </c>
      <c r="E902" s="203" t="s">
        <v>19</v>
      </c>
      <c r="F902" s="204" t="s">
        <v>1299</v>
      </c>
      <c r="G902" s="201"/>
      <c r="H902" s="205">
        <v>4</v>
      </c>
      <c r="I902" s="206"/>
      <c r="J902" s="201"/>
      <c r="K902" s="201"/>
      <c r="L902" s="207"/>
      <c r="M902" s="208"/>
      <c r="N902" s="209"/>
      <c r="O902" s="209"/>
      <c r="P902" s="209"/>
      <c r="Q902" s="209"/>
      <c r="R902" s="209"/>
      <c r="S902" s="209"/>
      <c r="T902" s="210"/>
      <c r="AT902" s="211" t="s">
        <v>166</v>
      </c>
      <c r="AU902" s="211" t="s">
        <v>81</v>
      </c>
      <c r="AV902" s="13" t="s">
        <v>81</v>
      </c>
      <c r="AW902" s="13" t="s">
        <v>33</v>
      </c>
      <c r="AX902" s="13" t="s">
        <v>72</v>
      </c>
      <c r="AY902" s="211" t="s">
        <v>154</v>
      </c>
    </row>
    <row r="903" spans="1:65" s="14" customFormat="1" ht="11.25">
      <c r="B903" s="212"/>
      <c r="C903" s="213"/>
      <c r="D903" s="202" t="s">
        <v>166</v>
      </c>
      <c r="E903" s="214" t="s">
        <v>19</v>
      </c>
      <c r="F903" s="215" t="s">
        <v>168</v>
      </c>
      <c r="G903" s="213"/>
      <c r="H903" s="216">
        <v>4</v>
      </c>
      <c r="I903" s="217"/>
      <c r="J903" s="213"/>
      <c r="K903" s="213"/>
      <c r="L903" s="218"/>
      <c r="M903" s="219"/>
      <c r="N903" s="220"/>
      <c r="O903" s="220"/>
      <c r="P903" s="220"/>
      <c r="Q903" s="220"/>
      <c r="R903" s="220"/>
      <c r="S903" s="220"/>
      <c r="T903" s="221"/>
      <c r="AT903" s="222" t="s">
        <v>166</v>
      </c>
      <c r="AU903" s="222" t="s">
        <v>81</v>
      </c>
      <c r="AV903" s="14" t="s">
        <v>169</v>
      </c>
      <c r="AW903" s="14" t="s">
        <v>33</v>
      </c>
      <c r="AX903" s="14" t="s">
        <v>79</v>
      </c>
      <c r="AY903" s="222" t="s">
        <v>154</v>
      </c>
    </row>
    <row r="904" spans="1:65" s="15" customFormat="1" ht="11.25">
      <c r="B904" s="233"/>
      <c r="C904" s="234"/>
      <c r="D904" s="202" t="s">
        <v>166</v>
      </c>
      <c r="E904" s="235" t="s">
        <v>19</v>
      </c>
      <c r="F904" s="236" t="s">
        <v>1300</v>
      </c>
      <c r="G904" s="234"/>
      <c r="H904" s="235" t="s">
        <v>19</v>
      </c>
      <c r="I904" s="237"/>
      <c r="J904" s="234"/>
      <c r="K904" s="234"/>
      <c r="L904" s="238"/>
      <c r="M904" s="239"/>
      <c r="N904" s="240"/>
      <c r="O904" s="240"/>
      <c r="P904" s="240"/>
      <c r="Q904" s="240"/>
      <c r="R904" s="240"/>
      <c r="S904" s="240"/>
      <c r="T904" s="241"/>
      <c r="AT904" s="242" t="s">
        <v>166</v>
      </c>
      <c r="AU904" s="242" t="s">
        <v>81</v>
      </c>
      <c r="AV904" s="15" t="s">
        <v>79</v>
      </c>
      <c r="AW904" s="15" t="s">
        <v>33</v>
      </c>
      <c r="AX904" s="15" t="s">
        <v>72</v>
      </c>
      <c r="AY904" s="242" t="s">
        <v>154</v>
      </c>
    </row>
    <row r="905" spans="1:65" s="2" customFormat="1" ht="16.5" customHeight="1">
      <c r="A905" s="38"/>
      <c r="B905" s="39"/>
      <c r="C905" s="182" t="s">
        <v>1301</v>
      </c>
      <c r="D905" s="182" t="s">
        <v>157</v>
      </c>
      <c r="E905" s="183" t="s">
        <v>1302</v>
      </c>
      <c r="F905" s="184" t="s">
        <v>1303</v>
      </c>
      <c r="G905" s="185" t="s">
        <v>240</v>
      </c>
      <c r="H905" s="186">
        <v>4</v>
      </c>
      <c r="I905" s="187"/>
      <c r="J905" s="188">
        <f>ROUND(I905*H905,2)</f>
        <v>0</v>
      </c>
      <c r="K905" s="184" t="s">
        <v>161</v>
      </c>
      <c r="L905" s="43"/>
      <c r="M905" s="189" t="s">
        <v>19</v>
      </c>
      <c r="N905" s="190" t="s">
        <v>43</v>
      </c>
      <c r="O905" s="68"/>
      <c r="P905" s="191">
        <f>O905*H905</f>
        <v>0</v>
      </c>
      <c r="Q905" s="191">
        <v>0.2</v>
      </c>
      <c r="R905" s="191">
        <f>Q905*H905</f>
        <v>0.8</v>
      </c>
      <c r="S905" s="191">
        <v>0</v>
      </c>
      <c r="T905" s="192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193" t="s">
        <v>279</v>
      </c>
      <c r="AT905" s="193" t="s">
        <v>157</v>
      </c>
      <c r="AU905" s="193" t="s">
        <v>81</v>
      </c>
      <c r="AY905" s="21" t="s">
        <v>154</v>
      </c>
      <c r="BE905" s="194">
        <f>IF(N905="základní",J905,0)</f>
        <v>0</v>
      </c>
      <c r="BF905" s="194">
        <f>IF(N905="snížená",J905,0)</f>
        <v>0</v>
      </c>
      <c r="BG905" s="194">
        <f>IF(N905="zákl. přenesená",J905,0)</f>
        <v>0</v>
      </c>
      <c r="BH905" s="194">
        <f>IF(N905="sníž. přenesená",J905,0)</f>
        <v>0</v>
      </c>
      <c r="BI905" s="194">
        <f>IF(N905="nulová",J905,0)</f>
        <v>0</v>
      </c>
      <c r="BJ905" s="21" t="s">
        <v>79</v>
      </c>
      <c r="BK905" s="194">
        <f>ROUND(I905*H905,2)</f>
        <v>0</v>
      </c>
      <c r="BL905" s="21" t="s">
        <v>279</v>
      </c>
      <c r="BM905" s="193" t="s">
        <v>1304</v>
      </c>
    </row>
    <row r="906" spans="1:65" s="2" customFormat="1" ht="11.25">
      <c r="A906" s="38"/>
      <c r="B906" s="39"/>
      <c r="C906" s="40"/>
      <c r="D906" s="195" t="s">
        <v>164</v>
      </c>
      <c r="E906" s="40"/>
      <c r="F906" s="196" t="s">
        <v>1305</v>
      </c>
      <c r="G906" s="40"/>
      <c r="H906" s="40"/>
      <c r="I906" s="197"/>
      <c r="J906" s="40"/>
      <c r="K906" s="40"/>
      <c r="L906" s="43"/>
      <c r="M906" s="198"/>
      <c r="N906" s="199"/>
      <c r="O906" s="68"/>
      <c r="P906" s="68"/>
      <c r="Q906" s="68"/>
      <c r="R906" s="68"/>
      <c r="S906" s="68"/>
      <c r="T906" s="69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T906" s="21" t="s">
        <v>164</v>
      </c>
      <c r="AU906" s="21" t="s">
        <v>81</v>
      </c>
    </row>
    <row r="907" spans="1:65" s="2" customFormat="1" ht="24.2" customHeight="1">
      <c r="A907" s="38"/>
      <c r="B907" s="39"/>
      <c r="C907" s="182" t="s">
        <v>1306</v>
      </c>
      <c r="D907" s="182" t="s">
        <v>157</v>
      </c>
      <c r="E907" s="183" t="s">
        <v>1307</v>
      </c>
      <c r="F907" s="184" t="s">
        <v>1308</v>
      </c>
      <c r="G907" s="185" t="s">
        <v>240</v>
      </c>
      <c r="H907" s="186">
        <v>4</v>
      </c>
      <c r="I907" s="187"/>
      <c r="J907" s="188">
        <f>ROUND(I907*H907,2)</f>
        <v>0</v>
      </c>
      <c r="K907" s="184" t="s">
        <v>161</v>
      </c>
      <c r="L907" s="43"/>
      <c r="M907" s="189" t="s">
        <v>19</v>
      </c>
      <c r="N907" s="190" t="s">
        <v>43</v>
      </c>
      <c r="O907" s="68"/>
      <c r="P907" s="191">
        <f>O907*H907</f>
        <v>0</v>
      </c>
      <c r="Q907" s="191">
        <v>0</v>
      </c>
      <c r="R907" s="191">
        <f>Q907*H907</f>
        <v>0</v>
      </c>
      <c r="S907" s="191">
        <v>0</v>
      </c>
      <c r="T907" s="192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193" t="s">
        <v>279</v>
      </c>
      <c r="AT907" s="193" t="s">
        <v>157</v>
      </c>
      <c r="AU907" s="193" t="s">
        <v>81</v>
      </c>
      <c r="AY907" s="21" t="s">
        <v>154</v>
      </c>
      <c r="BE907" s="194">
        <f>IF(N907="základní",J907,0)</f>
        <v>0</v>
      </c>
      <c r="BF907" s="194">
        <f>IF(N907="snížená",J907,0)</f>
        <v>0</v>
      </c>
      <c r="BG907" s="194">
        <f>IF(N907="zákl. přenesená",J907,0)</f>
        <v>0</v>
      </c>
      <c r="BH907" s="194">
        <f>IF(N907="sníž. přenesená",J907,0)</f>
        <v>0</v>
      </c>
      <c r="BI907" s="194">
        <f>IF(N907="nulová",J907,0)</f>
        <v>0</v>
      </c>
      <c r="BJ907" s="21" t="s">
        <v>79</v>
      </c>
      <c r="BK907" s="194">
        <f>ROUND(I907*H907,2)</f>
        <v>0</v>
      </c>
      <c r="BL907" s="21" t="s">
        <v>279</v>
      </c>
      <c r="BM907" s="193" t="s">
        <v>1309</v>
      </c>
    </row>
    <row r="908" spans="1:65" s="2" customFormat="1" ht="11.25">
      <c r="A908" s="38"/>
      <c r="B908" s="39"/>
      <c r="C908" s="40"/>
      <c r="D908" s="195" t="s">
        <v>164</v>
      </c>
      <c r="E908" s="40"/>
      <c r="F908" s="196" t="s">
        <v>1310</v>
      </c>
      <c r="G908" s="40"/>
      <c r="H908" s="40"/>
      <c r="I908" s="197"/>
      <c r="J908" s="40"/>
      <c r="K908" s="40"/>
      <c r="L908" s="43"/>
      <c r="M908" s="198"/>
      <c r="N908" s="199"/>
      <c r="O908" s="68"/>
      <c r="P908" s="68"/>
      <c r="Q908" s="68"/>
      <c r="R908" s="68"/>
      <c r="S908" s="68"/>
      <c r="T908" s="69"/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T908" s="21" t="s">
        <v>164</v>
      </c>
      <c r="AU908" s="21" t="s">
        <v>81</v>
      </c>
    </row>
    <row r="909" spans="1:65" s="2" customFormat="1" ht="16.5" customHeight="1">
      <c r="A909" s="38"/>
      <c r="B909" s="39"/>
      <c r="C909" s="182" t="s">
        <v>1311</v>
      </c>
      <c r="D909" s="182" t="s">
        <v>157</v>
      </c>
      <c r="E909" s="183" t="s">
        <v>1312</v>
      </c>
      <c r="F909" s="184" t="s">
        <v>1313</v>
      </c>
      <c r="G909" s="185" t="s">
        <v>512</v>
      </c>
      <c r="H909" s="186">
        <v>0.2</v>
      </c>
      <c r="I909" s="187"/>
      <c r="J909" s="188">
        <f>ROUND(I909*H909,2)</f>
        <v>0</v>
      </c>
      <c r="K909" s="184" t="s">
        <v>19</v>
      </c>
      <c r="L909" s="43"/>
      <c r="M909" s="189" t="s">
        <v>19</v>
      </c>
      <c r="N909" s="190" t="s">
        <v>43</v>
      </c>
      <c r="O909" s="68"/>
      <c r="P909" s="191">
        <f>O909*H909</f>
        <v>0</v>
      </c>
      <c r="Q909" s="191">
        <v>0</v>
      </c>
      <c r="R909" s="191">
        <f>Q909*H909</f>
        <v>0</v>
      </c>
      <c r="S909" s="191">
        <v>0</v>
      </c>
      <c r="T909" s="192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193" t="s">
        <v>279</v>
      </c>
      <c r="AT909" s="193" t="s">
        <v>157</v>
      </c>
      <c r="AU909" s="193" t="s">
        <v>81</v>
      </c>
      <c r="AY909" s="21" t="s">
        <v>154</v>
      </c>
      <c r="BE909" s="194">
        <f>IF(N909="základní",J909,0)</f>
        <v>0</v>
      </c>
      <c r="BF909" s="194">
        <f>IF(N909="snížená",J909,0)</f>
        <v>0</v>
      </c>
      <c r="BG909" s="194">
        <f>IF(N909="zákl. přenesená",J909,0)</f>
        <v>0</v>
      </c>
      <c r="BH909" s="194">
        <f>IF(N909="sníž. přenesená",J909,0)</f>
        <v>0</v>
      </c>
      <c r="BI909" s="194">
        <f>IF(N909="nulová",J909,0)</f>
        <v>0</v>
      </c>
      <c r="BJ909" s="21" t="s">
        <v>79</v>
      </c>
      <c r="BK909" s="194">
        <f>ROUND(I909*H909,2)</f>
        <v>0</v>
      </c>
      <c r="BL909" s="21" t="s">
        <v>279</v>
      </c>
      <c r="BM909" s="193" t="s">
        <v>1314</v>
      </c>
    </row>
    <row r="910" spans="1:65" s="2" customFormat="1" ht="16.5" customHeight="1">
      <c r="A910" s="38"/>
      <c r="B910" s="39"/>
      <c r="C910" s="182" t="s">
        <v>1315</v>
      </c>
      <c r="D910" s="182" t="s">
        <v>157</v>
      </c>
      <c r="E910" s="183" t="s">
        <v>1316</v>
      </c>
      <c r="F910" s="184" t="s">
        <v>1317</v>
      </c>
      <c r="G910" s="185" t="s">
        <v>538</v>
      </c>
      <c r="H910" s="186">
        <v>8</v>
      </c>
      <c r="I910" s="187"/>
      <c r="J910" s="188">
        <f>ROUND(I910*H910,2)</f>
        <v>0</v>
      </c>
      <c r="K910" s="184" t="s">
        <v>19</v>
      </c>
      <c r="L910" s="43"/>
      <c r="M910" s="189" t="s">
        <v>19</v>
      </c>
      <c r="N910" s="190" t="s">
        <v>43</v>
      </c>
      <c r="O910" s="68"/>
      <c r="P910" s="191">
        <f>O910*H910</f>
        <v>0</v>
      </c>
      <c r="Q910" s="191">
        <v>5.0000000000000001E-3</v>
      </c>
      <c r="R910" s="191">
        <f>Q910*H910</f>
        <v>0.04</v>
      </c>
      <c r="S910" s="191">
        <v>0</v>
      </c>
      <c r="T910" s="192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193" t="s">
        <v>279</v>
      </c>
      <c r="AT910" s="193" t="s">
        <v>157</v>
      </c>
      <c r="AU910" s="193" t="s">
        <v>81</v>
      </c>
      <c r="AY910" s="21" t="s">
        <v>154</v>
      </c>
      <c r="BE910" s="194">
        <f>IF(N910="základní",J910,0)</f>
        <v>0</v>
      </c>
      <c r="BF910" s="194">
        <f>IF(N910="snížená",J910,0)</f>
        <v>0</v>
      </c>
      <c r="BG910" s="194">
        <f>IF(N910="zákl. přenesená",J910,0)</f>
        <v>0</v>
      </c>
      <c r="BH910" s="194">
        <f>IF(N910="sníž. přenesená",J910,0)</f>
        <v>0</v>
      </c>
      <c r="BI910" s="194">
        <f>IF(N910="nulová",J910,0)</f>
        <v>0</v>
      </c>
      <c r="BJ910" s="21" t="s">
        <v>79</v>
      </c>
      <c r="BK910" s="194">
        <f>ROUND(I910*H910,2)</f>
        <v>0</v>
      </c>
      <c r="BL910" s="21" t="s">
        <v>279</v>
      </c>
      <c r="BM910" s="193" t="s">
        <v>1318</v>
      </c>
    </row>
    <row r="911" spans="1:65" s="2" customFormat="1" ht="24.2" customHeight="1">
      <c r="A911" s="38"/>
      <c r="B911" s="39"/>
      <c r="C911" s="182" t="s">
        <v>1319</v>
      </c>
      <c r="D911" s="182" t="s">
        <v>157</v>
      </c>
      <c r="E911" s="183" t="s">
        <v>1320</v>
      </c>
      <c r="F911" s="184" t="s">
        <v>1321</v>
      </c>
      <c r="G911" s="185" t="s">
        <v>538</v>
      </c>
      <c r="H911" s="186">
        <v>1</v>
      </c>
      <c r="I911" s="187"/>
      <c r="J911" s="188">
        <f>ROUND(I911*H911,2)</f>
        <v>0</v>
      </c>
      <c r="K911" s="184" t="s">
        <v>19</v>
      </c>
      <c r="L911" s="43"/>
      <c r="M911" s="189" t="s">
        <v>19</v>
      </c>
      <c r="N911" s="190" t="s">
        <v>43</v>
      </c>
      <c r="O911" s="68"/>
      <c r="P911" s="191">
        <f>O911*H911</f>
        <v>0</v>
      </c>
      <c r="Q911" s="191">
        <v>2.588E-2</v>
      </c>
      <c r="R911" s="191">
        <f>Q911*H911</f>
        <v>2.588E-2</v>
      </c>
      <c r="S911" s="191">
        <v>0</v>
      </c>
      <c r="T911" s="192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193" t="s">
        <v>279</v>
      </c>
      <c r="AT911" s="193" t="s">
        <v>157</v>
      </c>
      <c r="AU911" s="193" t="s">
        <v>81</v>
      </c>
      <c r="AY911" s="21" t="s">
        <v>154</v>
      </c>
      <c r="BE911" s="194">
        <f>IF(N911="základní",J911,0)</f>
        <v>0</v>
      </c>
      <c r="BF911" s="194">
        <f>IF(N911="snížená",J911,0)</f>
        <v>0</v>
      </c>
      <c r="BG911" s="194">
        <f>IF(N911="zákl. přenesená",J911,0)</f>
        <v>0</v>
      </c>
      <c r="BH911" s="194">
        <f>IF(N911="sníž. přenesená",J911,0)</f>
        <v>0</v>
      </c>
      <c r="BI911" s="194">
        <f>IF(N911="nulová",J911,0)</f>
        <v>0</v>
      </c>
      <c r="BJ911" s="21" t="s">
        <v>79</v>
      </c>
      <c r="BK911" s="194">
        <f>ROUND(I911*H911,2)</f>
        <v>0</v>
      </c>
      <c r="BL911" s="21" t="s">
        <v>279</v>
      </c>
      <c r="BM911" s="193" t="s">
        <v>1322</v>
      </c>
    </row>
    <row r="912" spans="1:65" s="2" customFormat="1" ht="24.2" customHeight="1">
      <c r="A912" s="38"/>
      <c r="B912" s="39"/>
      <c r="C912" s="182" t="s">
        <v>1323</v>
      </c>
      <c r="D912" s="182" t="s">
        <v>157</v>
      </c>
      <c r="E912" s="183" t="s">
        <v>1324</v>
      </c>
      <c r="F912" s="184" t="s">
        <v>1325</v>
      </c>
      <c r="G912" s="185" t="s">
        <v>538</v>
      </c>
      <c r="H912" s="186">
        <v>3</v>
      </c>
      <c r="I912" s="187"/>
      <c r="J912" s="188">
        <f>ROUND(I912*H912,2)</f>
        <v>0</v>
      </c>
      <c r="K912" s="184" t="s">
        <v>19</v>
      </c>
      <c r="L912" s="43"/>
      <c r="M912" s="189" t="s">
        <v>19</v>
      </c>
      <c r="N912" s="190" t="s">
        <v>43</v>
      </c>
      <c r="O912" s="68"/>
      <c r="P912" s="191">
        <f>O912*H912</f>
        <v>0</v>
      </c>
      <c r="Q912" s="191">
        <v>0</v>
      </c>
      <c r="R912" s="191">
        <f>Q912*H912</f>
        <v>0</v>
      </c>
      <c r="S912" s="191">
        <v>0</v>
      </c>
      <c r="T912" s="192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193" t="s">
        <v>279</v>
      </c>
      <c r="AT912" s="193" t="s">
        <v>157</v>
      </c>
      <c r="AU912" s="193" t="s">
        <v>81</v>
      </c>
      <c r="AY912" s="21" t="s">
        <v>154</v>
      </c>
      <c r="BE912" s="194">
        <f>IF(N912="základní",J912,0)</f>
        <v>0</v>
      </c>
      <c r="BF912" s="194">
        <f>IF(N912="snížená",J912,0)</f>
        <v>0</v>
      </c>
      <c r="BG912" s="194">
        <f>IF(N912="zákl. přenesená",J912,0)</f>
        <v>0</v>
      </c>
      <c r="BH912" s="194">
        <f>IF(N912="sníž. přenesená",J912,0)</f>
        <v>0</v>
      </c>
      <c r="BI912" s="194">
        <f>IF(N912="nulová",J912,0)</f>
        <v>0</v>
      </c>
      <c r="BJ912" s="21" t="s">
        <v>79</v>
      </c>
      <c r="BK912" s="194">
        <f>ROUND(I912*H912,2)</f>
        <v>0</v>
      </c>
      <c r="BL912" s="21" t="s">
        <v>279</v>
      </c>
      <c r="BM912" s="193" t="s">
        <v>1326</v>
      </c>
    </row>
    <row r="913" spans="1:65" s="2" customFormat="1" ht="24.2" customHeight="1">
      <c r="A913" s="38"/>
      <c r="B913" s="39"/>
      <c r="C913" s="182" t="s">
        <v>1327</v>
      </c>
      <c r="D913" s="182" t="s">
        <v>157</v>
      </c>
      <c r="E913" s="183" t="s">
        <v>1328</v>
      </c>
      <c r="F913" s="184" t="s">
        <v>1329</v>
      </c>
      <c r="G913" s="185" t="s">
        <v>512</v>
      </c>
      <c r="H913" s="186">
        <v>1.0029999999999999</v>
      </c>
      <c r="I913" s="187"/>
      <c r="J913" s="188">
        <f>ROUND(I913*H913,2)</f>
        <v>0</v>
      </c>
      <c r="K913" s="184" t="s">
        <v>161</v>
      </c>
      <c r="L913" s="43"/>
      <c r="M913" s="189" t="s">
        <v>19</v>
      </c>
      <c r="N913" s="190" t="s">
        <v>43</v>
      </c>
      <c r="O913" s="68"/>
      <c r="P913" s="191">
        <f>O913*H913</f>
        <v>0</v>
      </c>
      <c r="Q913" s="191">
        <v>0</v>
      </c>
      <c r="R913" s="191">
        <f>Q913*H913</f>
        <v>0</v>
      </c>
      <c r="S913" s="191">
        <v>0</v>
      </c>
      <c r="T913" s="192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193" t="s">
        <v>279</v>
      </c>
      <c r="AT913" s="193" t="s">
        <v>157</v>
      </c>
      <c r="AU913" s="193" t="s">
        <v>81</v>
      </c>
      <c r="AY913" s="21" t="s">
        <v>154</v>
      </c>
      <c r="BE913" s="194">
        <f>IF(N913="základní",J913,0)</f>
        <v>0</v>
      </c>
      <c r="BF913" s="194">
        <f>IF(N913="snížená",J913,0)</f>
        <v>0</v>
      </c>
      <c r="BG913" s="194">
        <f>IF(N913="zákl. přenesená",J913,0)</f>
        <v>0</v>
      </c>
      <c r="BH913" s="194">
        <f>IF(N913="sníž. přenesená",J913,0)</f>
        <v>0</v>
      </c>
      <c r="BI913" s="194">
        <f>IF(N913="nulová",J913,0)</f>
        <v>0</v>
      </c>
      <c r="BJ913" s="21" t="s">
        <v>79</v>
      </c>
      <c r="BK913" s="194">
        <f>ROUND(I913*H913,2)</f>
        <v>0</v>
      </c>
      <c r="BL913" s="21" t="s">
        <v>279</v>
      </c>
      <c r="BM913" s="193" t="s">
        <v>1330</v>
      </c>
    </row>
    <row r="914" spans="1:65" s="2" customFormat="1" ht="11.25">
      <c r="A914" s="38"/>
      <c r="B914" s="39"/>
      <c r="C914" s="40"/>
      <c r="D914" s="195" t="s">
        <v>164</v>
      </c>
      <c r="E914" s="40"/>
      <c r="F914" s="196" t="s">
        <v>1331</v>
      </c>
      <c r="G914" s="40"/>
      <c r="H914" s="40"/>
      <c r="I914" s="197"/>
      <c r="J914" s="40"/>
      <c r="K914" s="40"/>
      <c r="L914" s="43"/>
      <c r="M914" s="198"/>
      <c r="N914" s="199"/>
      <c r="O914" s="68"/>
      <c r="P914" s="68"/>
      <c r="Q914" s="68"/>
      <c r="R914" s="68"/>
      <c r="S914" s="68"/>
      <c r="T914" s="69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21" t="s">
        <v>164</v>
      </c>
      <c r="AU914" s="21" t="s">
        <v>81</v>
      </c>
    </row>
    <row r="915" spans="1:65" s="12" customFormat="1" ht="22.9" customHeight="1">
      <c r="B915" s="166"/>
      <c r="C915" s="167"/>
      <c r="D915" s="168" t="s">
        <v>71</v>
      </c>
      <c r="E915" s="180" t="s">
        <v>1332</v>
      </c>
      <c r="F915" s="180" t="s">
        <v>1333</v>
      </c>
      <c r="G915" s="167"/>
      <c r="H915" s="167"/>
      <c r="I915" s="170"/>
      <c r="J915" s="181">
        <f>BK915</f>
        <v>0</v>
      </c>
      <c r="K915" s="167"/>
      <c r="L915" s="172"/>
      <c r="M915" s="173"/>
      <c r="N915" s="174"/>
      <c r="O915" s="174"/>
      <c r="P915" s="175">
        <f>SUM(P916:P919)</f>
        <v>0</v>
      </c>
      <c r="Q915" s="174"/>
      <c r="R915" s="175">
        <f>SUM(R916:R919)</f>
        <v>0</v>
      </c>
      <c r="S915" s="174"/>
      <c r="T915" s="176">
        <f>SUM(T916:T919)</f>
        <v>0</v>
      </c>
      <c r="AR915" s="177" t="s">
        <v>81</v>
      </c>
      <c r="AT915" s="178" t="s">
        <v>71</v>
      </c>
      <c r="AU915" s="178" t="s">
        <v>79</v>
      </c>
      <c r="AY915" s="177" t="s">
        <v>154</v>
      </c>
      <c r="BK915" s="179">
        <f>SUM(BK916:BK919)</f>
        <v>0</v>
      </c>
    </row>
    <row r="916" spans="1:65" s="2" customFormat="1" ht="37.9" customHeight="1">
      <c r="A916" s="38"/>
      <c r="B916" s="39"/>
      <c r="C916" s="182" t="s">
        <v>1334</v>
      </c>
      <c r="D916" s="182" t="s">
        <v>157</v>
      </c>
      <c r="E916" s="183" t="s">
        <v>1335</v>
      </c>
      <c r="F916" s="184" t="s">
        <v>1336</v>
      </c>
      <c r="G916" s="185" t="s">
        <v>538</v>
      </c>
      <c r="H916" s="186">
        <v>1</v>
      </c>
      <c r="I916" s="187"/>
      <c r="J916" s="188">
        <f>ROUND(I916*H916,2)</f>
        <v>0</v>
      </c>
      <c r="K916" s="184" t="s">
        <v>19</v>
      </c>
      <c r="L916" s="43"/>
      <c r="M916" s="189" t="s">
        <v>19</v>
      </c>
      <c r="N916" s="190" t="s">
        <v>43</v>
      </c>
      <c r="O916" s="68"/>
      <c r="P916" s="191">
        <f>O916*H916</f>
        <v>0</v>
      </c>
      <c r="Q916" s="191">
        <v>0</v>
      </c>
      <c r="R916" s="191">
        <f>Q916*H916</f>
        <v>0</v>
      </c>
      <c r="S916" s="191">
        <v>0</v>
      </c>
      <c r="T916" s="192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193" t="s">
        <v>279</v>
      </c>
      <c r="AT916" s="193" t="s">
        <v>157</v>
      </c>
      <c r="AU916" s="193" t="s">
        <v>81</v>
      </c>
      <c r="AY916" s="21" t="s">
        <v>154</v>
      </c>
      <c r="BE916" s="194">
        <f>IF(N916="základní",J916,0)</f>
        <v>0</v>
      </c>
      <c r="BF916" s="194">
        <f>IF(N916="snížená",J916,0)</f>
        <v>0</v>
      </c>
      <c r="BG916" s="194">
        <f>IF(N916="zákl. přenesená",J916,0)</f>
        <v>0</v>
      </c>
      <c r="BH916" s="194">
        <f>IF(N916="sníž. přenesená",J916,0)</f>
        <v>0</v>
      </c>
      <c r="BI916" s="194">
        <f>IF(N916="nulová",J916,0)</f>
        <v>0</v>
      </c>
      <c r="BJ916" s="21" t="s">
        <v>79</v>
      </c>
      <c r="BK916" s="194">
        <f>ROUND(I916*H916,2)</f>
        <v>0</v>
      </c>
      <c r="BL916" s="21" t="s">
        <v>279</v>
      </c>
      <c r="BM916" s="193" t="s">
        <v>1337</v>
      </c>
    </row>
    <row r="917" spans="1:65" s="2" customFormat="1" ht="37.9" customHeight="1">
      <c r="A917" s="38"/>
      <c r="B917" s="39"/>
      <c r="C917" s="182" t="s">
        <v>1338</v>
      </c>
      <c r="D917" s="182" t="s">
        <v>157</v>
      </c>
      <c r="E917" s="183" t="s">
        <v>1339</v>
      </c>
      <c r="F917" s="184" t="s">
        <v>1340</v>
      </c>
      <c r="G917" s="185" t="s">
        <v>538</v>
      </c>
      <c r="H917" s="186">
        <v>1</v>
      </c>
      <c r="I917" s="187"/>
      <c r="J917" s="188">
        <f>ROUND(I917*H917,2)</f>
        <v>0</v>
      </c>
      <c r="K917" s="184" t="s">
        <v>19</v>
      </c>
      <c r="L917" s="43"/>
      <c r="M917" s="189" t="s">
        <v>19</v>
      </c>
      <c r="N917" s="190" t="s">
        <v>43</v>
      </c>
      <c r="O917" s="68"/>
      <c r="P917" s="191">
        <f>O917*H917</f>
        <v>0</v>
      </c>
      <c r="Q917" s="191">
        <v>0</v>
      </c>
      <c r="R917" s="191">
        <f>Q917*H917</f>
        <v>0</v>
      </c>
      <c r="S917" s="191">
        <v>0</v>
      </c>
      <c r="T917" s="192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193" t="s">
        <v>279</v>
      </c>
      <c r="AT917" s="193" t="s">
        <v>157</v>
      </c>
      <c r="AU917" s="193" t="s">
        <v>81</v>
      </c>
      <c r="AY917" s="21" t="s">
        <v>154</v>
      </c>
      <c r="BE917" s="194">
        <f>IF(N917="základní",J917,0)</f>
        <v>0</v>
      </c>
      <c r="BF917" s="194">
        <f>IF(N917="snížená",J917,0)</f>
        <v>0</v>
      </c>
      <c r="BG917" s="194">
        <f>IF(N917="zákl. přenesená",J917,0)</f>
        <v>0</v>
      </c>
      <c r="BH917" s="194">
        <f>IF(N917="sníž. přenesená",J917,0)</f>
        <v>0</v>
      </c>
      <c r="BI917" s="194">
        <f>IF(N917="nulová",J917,0)</f>
        <v>0</v>
      </c>
      <c r="BJ917" s="21" t="s">
        <v>79</v>
      </c>
      <c r="BK917" s="194">
        <f>ROUND(I917*H917,2)</f>
        <v>0</v>
      </c>
      <c r="BL917" s="21" t="s">
        <v>279</v>
      </c>
      <c r="BM917" s="193" t="s">
        <v>1341</v>
      </c>
    </row>
    <row r="918" spans="1:65" s="2" customFormat="1" ht="24.2" customHeight="1">
      <c r="A918" s="38"/>
      <c r="B918" s="39"/>
      <c r="C918" s="182" t="s">
        <v>1342</v>
      </c>
      <c r="D918" s="182" t="s">
        <v>157</v>
      </c>
      <c r="E918" s="183" t="s">
        <v>1343</v>
      </c>
      <c r="F918" s="184" t="s">
        <v>1344</v>
      </c>
      <c r="G918" s="185" t="s">
        <v>1241</v>
      </c>
      <c r="H918" s="256"/>
      <c r="I918" s="187"/>
      <c r="J918" s="188">
        <f>ROUND(I918*H918,2)</f>
        <v>0</v>
      </c>
      <c r="K918" s="184" t="s">
        <v>161</v>
      </c>
      <c r="L918" s="43"/>
      <c r="M918" s="189" t="s">
        <v>19</v>
      </c>
      <c r="N918" s="190" t="s">
        <v>43</v>
      </c>
      <c r="O918" s="68"/>
      <c r="P918" s="191">
        <f>O918*H918</f>
        <v>0</v>
      </c>
      <c r="Q918" s="191">
        <v>0</v>
      </c>
      <c r="R918" s="191">
        <f>Q918*H918</f>
        <v>0</v>
      </c>
      <c r="S918" s="191">
        <v>0</v>
      </c>
      <c r="T918" s="192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193" t="s">
        <v>279</v>
      </c>
      <c r="AT918" s="193" t="s">
        <v>157</v>
      </c>
      <c r="AU918" s="193" t="s">
        <v>81</v>
      </c>
      <c r="AY918" s="21" t="s">
        <v>154</v>
      </c>
      <c r="BE918" s="194">
        <f>IF(N918="základní",J918,0)</f>
        <v>0</v>
      </c>
      <c r="BF918" s="194">
        <f>IF(N918="snížená",J918,0)</f>
        <v>0</v>
      </c>
      <c r="BG918" s="194">
        <f>IF(N918="zákl. přenesená",J918,0)</f>
        <v>0</v>
      </c>
      <c r="BH918" s="194">
        <f>IF(N918="sníž. přenesená",J918,0)</f>
        <v>0</v>
      </c>
      <c r="BI918" s="194">
        <f>IF(N918="nulová",J918,0)</f>
        <v>0</v>
      </c>
      <c r="BJ918" s="21" t="s">
        <v>79</v>
      </c>
      <c r="BK918" s="194">
        <f>ROUND(I918*H918,2)</f>
        <v>0</v>
      </c>
      <c r="BL918" s="21" t="s">
        <v>279</v>
      </c>
      <c r="BM918" s="193" t="s">
        <v>1345</v>
      </c>
    </row>
    <row r="919" spans="1:65" s="2" customFormat="1" ht="11.25">
      <c r="A919" s="38"/>
      <c r="B919" s="39"/>
      <c r="C919" s="40"/>
      <c r="D919" s="195" t="s">
        <v>164</v>
      </c>
      <c r="E919" s="40"/>
      <c r="F919" s="196" t="s">
        <v>1346</v>
      </c>
      <c r="G919" s="40"/>
      <c r="H919" s="40"/>
      <c r="I919" s="197"/>
      <c r="J919" s="40"/>
      <c r="K919" s="40"/>
      <c r="L919" s="43"/>
      <c r="M919" s="198"/>
      <c r="N919" s="199"/>
      <c r="O919" s="68"/>
      <c r="P919" s="68"/>
      <c r="Q919" s="68"/>
      <c r="R919" s="68"/>
      <c r="S919" s="68"/>
      <c r="T919" s="69"/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T919" s="21" t="s">
        <v>164</v>
      </c>
      <c r="AU919" s="21" t="s">
        <v>81</v>
      </c>
    </row>
    <row r="920" spans="1:65" s="12" customFormat="1" ht="22.9" customHeight="1">
      <c r="B920" s="166"/>
      <c r="C920" s="167"/>
      <c r="D920" s="168" t="s">
        <v>71</v>
      </c>
      <c r="E920" s="180" t="s">
        <v>1347</v>
      </c>
      <c r="F920" s="180" t="s">
        <v>1348</v>
      </c>
      <c r="G920" s="167"/>
      <c r="H920" s="167"/>
      <c r="I920" s="170"/>
      <c r="J920" s="181">
        <f>BK920</f>
        <v>0</v>
      </c>
      <c r="K920" s="167"/>
      <c r="L920" s="172"/>
      <c r="M920" s="173"/>
      <c r="N920" s="174"/>
      <c r="O920" s="174"/>
      <c r="P920" s="175">
        <f>SUM(P921:P925)</f>
        <v>0</v>
      </c>
      <c r="Q920" s="174"/>
      <c r="R920" s="175">
        <f>SUM(R921:R925)</f>
        <v>1.0449999999999999E-2</v>
      </c>
      <c r="S920" s="174"/>
      <c r="T920" s="176">
        <f>SUM(T921:T925)</f>
        <v>0</v>
      </c>
      <c r="AR920" s="177" t="s">
        <v>81</v>
      </c>
      <c r="AT920" s="178" t="s">
        <v>71</v>
      </c>
      <c r="AU920" s="178" t="s">
        <v>79</v>
      </c>
      <c r="AY920" s="177" t="s">
        <v>154</v>
      </c>
      <c r="BK920" s="179">
        <f>SUM(BK921:BK925)</f>
        <v>0</v>
      </c>
    </row>
    <row r="921" spans="1:65" s="2" customFormat="1" ht="24.2" customHeight="1">
      <c r="A921" s="38"/>
      <c r="B921" s="39"/>
      <c r="C921" s="182" t="s">
        <v>1349</v>
      </c>
      <c r="D921" s="182" t="s">
        <v>157</v>
      </c>
      <c r="E921" s="183" t="s">
        <v>1350</v>
      </c>
      <c r="F921" s="184" t="s">
        <v>1351</v>
      </c>
      <c r="G921" s="185" t="s">
        <v>538</v>
      </c>
      <c r="H921" s="186">
        <v>5</v>
      </c>
      <c r="I921" s="187"/>
      <c r="J921" s="188">
        <f>ROUND(I921*H921,2)</f>
        <v>0</v>
      </c>
      <c r="K921" s="184" t="s">
        <v>161</v>
      </c>
      <c r="L921" s="43"/>
      <c r="M921" s="189" t="s">
        <v>19</v>
      </c>
      <c r="N921" s="190" t="s">
        <v>43</v>
      </c>
      <c r="O921" s="68"/>
      <c r="P921" s="191">
        <f>O921*H921</f>
        <v>0</v>
      </c>
      <c r="Q921" s="191">
        <v>0</v>
      </c>
      <c r="R921" s="191">
        <f>Q921*H921</f>
        <v>0</v>
      </c>
      <c r="S921" s="191">
        <v>0</v>
      </c>
      <c r="T921" s="192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193" t="s">
        <v>279</v>
      </c>
      <c r="AT921" s="193" t="s">
        <v>157</v>
      </c>
      <c r="AU921" s="193" t="s">
        <v>81</v>
      </c>
      <c r="AY921" s="21" t="s">
        <v>154</v>
      </c>
      <c r="BE921" s="194">
        <f>IF(N921="základní",J921,0)</f>
        <v>0</v>
      </c>
      <c r="BF921" s="194">
        <f>IF(N921="snížená",J921,0)</f>
        <v>0</v>
      </c>
      <c r="BG921" s="194">
        <f>IF(N921="zákl. přenesená",J921,0)</f>
        <v>0</v>
      </c>
      <c r="BH921" s="194">
        <f>IF(N921="sníž. přenesená",J921,0)</f>
        <v>0</v>
      </c>
      <c r="BI921" s="194">
        <f>IF(N921="nulová",J921,0)</f>
        <v>0</v>
      </c>
      <c r="BJ921" s="21" t="s">
        <v>79</v>
      </c>
      <c r="BK921" s="194">
        <f>ROUND(I921*H921,2)</f>
        <v>0</v>
      </c>
      <c r="BL921" s="21" t="s">
        <v>279</v>
      </c>
      <c r="BM921" s="193" t="s">
        <v>1352</v>
      </c>
    </row>
    <row r="922" spans="1:65" s="2" customFormat="1" ht="11.25">
      <c r="A922" s="38"/>
      <c r="B922" s="39"/>
      <c r="C922" s="40"/>
      <c r="D922" s="195" t="s">
        <v>164</v>
      </c>
      <c r="E922" s="40"/>
      <c r="F922" s="196" t="s">
        <v>1353</v>
      </c>
      <c r="G922" s="40"/>
      <c r="H922" s="40"/>
      <c r="I922" s="197"/>
      <c r="J922" s="40"/>
      <c r="K922" s="40"/>
      <c r="L922" s="43"/>
      <c r="M922" s="198"/>
      <c r="N922" s="199"/>
      <c r="O922" s="68"/>
      <c r="P922" s="68"/>
      <c r="Q922" s="68"/>
      <c r="R922" s="68"/>
      <c r="S922" s="68"/>
      <c r="T922" s="69"/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T922" s="21" t="s">
        <v>164</v>
      </c>
      <c r="AU922" s="21" t="s">
        <v>81</v>
      </c>
    </row>
    <row r="923" spans="1:65" s="2" customFormat="1" ht="16.5" customHeight="1">
      <c r="A923" s="38"/>
      <c r="B923" s="39"/>
      <c r="C923" s="223" t="s">
        <v>1354</v>
      </c>
      <c r="D923" s="223" t="s">
        <v>192</v>
      </c>
      <c r="E923" s="224" t="s">
        <v>1355</v>
      </c>
      <c r="F923" s="225" t="s">
        <v>1356</v>
      </c>
      <c r="G923" s="226" t="s">
        <v>538</v>
      </c>
      <c r="H923" s="227">
        <v>5</v>
      </c>
      <c r="I923" s="228"/>
      <c r="J923" s="229">
        <f>ROUND(I923*H923,2)</f>
        <v>0</v>
      </c>
      <c r="K923" s="225" t="s">
        <v>161</v>
      </c>
      <c r="L923" s="230"/>
      <c r="M923" s="231" t="s">
        <v>19</v>
      </c>
      <c r="N923" s="232" t="s">
        <v>43</v>
      </c>
      <c r="O923" s="68"/>
      <c r="P923" s="191">
        <f>O923*H923</f>
        <v>0</v>
      </c>
      <c r="Q923" s="191">
        <v>2.0899999999999998E-3</v>
      </c>
      <c r="R923" s="191">
        <f>Q923*H923</f>
        <v>1.0449999999999999E-2</v>
      </c>
      <c r="S923" s="191">
        <v>0</v>
      </c>
      <c r="T923" s="192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193" t="s">
        <v>380</v>
      </c>
      <c r="AT923" s="193" t="s">
        <v>192</v>
      </c>
      <c r="AU923" s="193" t="s">
        <v>81</v>
      </c>
      <c r="AY923" s="21" t="s">
        <v>154</v>
      </c>
      <c r="BE923" s="194">
        <f>IF(N923="základní",J923,0)</f>
        <v>0</v>
      </c>
      <c r="BF923" s="194">
        <f>IF(N923="snížená",J923,0)</f>
        <v>0</v>
      </c>
      <c r="BG923" s="194">
        <f>IF(N923="zákl. přenesená",J923,0)</f>
        <v>0</v>
      </c>
      <c r="BH923" s="194">
        <f>IF(N923="sníž. přenesená",J923,0)</f>
        <v>0</v>
      </c>
      <c r="BI923" s="194">
        <f>IF(N923="nulová",J923,0)</f>
        <v>0</v>
      </c>
      <c r="BJ923" s="21" t="s">
        <v>79</v>
      </c>
      <c r="BK923" s="194">
        <f>ROUND(I923*H923,2)</f>
        <v>0</v>
      </c>
      <c r="BL923" s="21" t="s">
        <v>279</v>
      </c>
      <c r="BM923" s="193" t="s">
        <v>1357</v>
      </c>
    </row>
    <row r="924" spans="1:65" s="2" customFormat="1" ht="24.2" customHeight="1">
      <c r="A924" s="38"/>
      <c r="B924" s="39"/>
      <c r="C924" s="182" t="s">
        <v>1358</v>
      </c>
      <c r="D924" s="182" t="s">
        <v>157</v>
      </c>
      <c r="E924" s="183" t="s">
        <v>1328</v>
      </c>
      <c r="F924" s="184" t="s">
        <v>1329</v>
      </c>
      <c r="G924" s="185" t="s">
        <v>512</v>
      </c>
      <c r="H924" s="186">
        <v>337.5</v>
      </c>
      <c r="I924" s="187"/>
      <c r="J924" s="188">
        <f>ROUND(I924*H924,2)</f>
        <v>0</v>
      </c>
      <c r="K924" s="184" t="s">
        <v>161</v>
      </c>
      <c r="L924" s="43"/>
      <c r="M924" s="189" t="s">
        <v>19</v>
      </c>
      <c r="N924" s="190" t="s">
        <v>43</v>
      </c>
      <c r="O924" s="68"/>
      <c r="P924" s="191">
        <f>O924*H924</f>
        <v>0</v>
      </c>
      <c r="Q924" s="191">
        <v>0</v>
      </c>
      <c r="R924" s="191">
        <f>Q924*H924</f>
        <v>0</v>
      </c>
      <c r="S924" s="191">
        <v>0</v>
      </c>
      <c r="T924" s="192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193" t="s">
        <v>279</v>
      </c>
      <c r="AT924" s="193" t="s">
        <v>157</v>
      </c>
      <c r="AU924" s="193" t="s">
        <v>81</v>
      </c>
      <c r="AY924" s="21" t="s">
        <v>154</v>
      </c>
      <c r="BE924" s="194">
        <f>IF(N924="základní",J924,0)</f>
        <v>0</v>
      </c>
      <c r="BF924" s="194">
        <f>IF(N924="snížená",J924,0)</f>
        <v>0</v>
      </c>
      <c r="BG924" s="194">
        <f>IF(N924="zákl. přenesená",J924,0)</f>
        <v>0</v>
      </c>
      <c r="BH924" s="194">
        <f>IF(N924="sníž. přenesená",J924,0)</f>
        <v>0</v>
      </c>
      <c r="BI924" s="194">
        <f>IF(N924="nulová",J924,0)</f>
        <v>0</v>
      </c>
      <c r="BJ924" s="21" t="s">
        <v>79</v>
      </c>
      <c r="BK924" s="194">
        <f>ROUND(I924*H924,2)</f>
        <v>0</v>
      </c>
      <c r="BL924" s="21" t="s">
        <v>279</v>
      </c>
      <c r="BM924" s="193" t="s">
        <v>1359</v>
      </c>
    </row>
    <row r="925" spans="1:65" s="2" customFormat="1" ht="11.25">
      <c r="A925" s="38"/>
      <c r="B925" s="39"/>
      <c r="C925" s="40"/>
      <c r="D925" s="195" t="s">
        <v>164</v>
      </c>
      <c r="E925" s="40"/>
      <c r="F925" s="196" t="s">
        <v>1331</v>
      </c>
      <c r="G925" s="40"/>
      <c r="H925" s="40"/>
      <c r="I925" s="197"/>
      <c r="J925" s="40"/>
      <c r="K925" s="40"/>
      <c r="L925" s="43"/>
      <c r="M925" s="198"/>
      <c r="N925" s="199"/>
      <c r="O925" s="68"/>
      <c r="P925" s="68"/>
      <c r="Q925" s="68"/>
      <c r="R925" s="68"/>
      <c r="S925" s="68"/>
      <c r="T925" s="69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T925" s="21" t="s">
        <v>164</v>
      </c>
      <c r="AU925" s="21" t="s">
        <v>81</v>
      </c>
    </row>
    <row r="926" spans="1:65" s="12" customFormat="1" ht="22.9" customHeight="1">
      <c r="B926" s="166"/>
      <c r="C926" s="167"/>
      <c r="D926" s="168" t="s">
        <v>71</v>
      </c>
      <c r="E926" s="180" t="s">
        <v>1360</v>
      </c>
      <c r="F926" s="180" t="s">
        <v>1361</v>
      </c>
      <c r="G926" s="167"/>
      <c r="H926" s="167"/>
      <c r="I926" s="170"/>
      <c r="J926" s="181">
        <f>BK926</f>
        <v>0</v>
      </c>
      <c r="K926" s="167"/>
      <c r="L926" s="172"/>
      <c r="M926" s="173"/>
      <c r="N926" s="174"/>
      <c r="O926" s="174"/>
      <c r="P926" s="175">
        <f>SUM(P927:P945)</f>
        <v>0</v>
      </c>
      <c r="Q926" s="174"/>
      <c r="R926" s="175">
        <f>SUM(R927:R945)</f>
        <v>7.5454439999999998E-2</v>
      </c>
      <c r="S926" s="174"/>
      <c r="T926" s="176">
        <f>SUM(T927:T945)</f>
        <v>0</v>
      </c>
      <c r="AR926" s="177" t="s">
        <v>81</v>
      </c>
      <c r="AT926" s="178" t="s">
        <v>71</v>
      </c>
      <c r="AU926" s="178" t="s">
        <v>79</v>
      </c>
      <c r="AY926" s="177" t="s">
        <v>154</v>
      </c>
      <c r="BK926" s="179">
        <f>SUM(BK927:BK945)</f>
        <v>0</v>
      </c>
    </row>
    <row r="927" spans="1:65" s="2" customFormat="1" ht="16.5" customHeight="1">
      <c r="A927" s="38"/>
      <c r="B927" s="39"/>
      <c r="C927" s="182" t="s">
        <v>1362</v>
      </c>
      <c r="D927" s="182" t="s">
        <v>157</v>
      </c>
      <c r="E927" s="183" t="s">
        <v>1363</v>
      </c>
      <c r="F927" s="184" t="s">
        <v>1364</v>
      </c>
      <c r="G927" s="185" t="s">
        <v>240</v>
      </c>
      <c r="H927" s="186">
        <v>6</v>
      </c>
      <c r="I927" s="187"/>
      <c r="J927" s="188">
        <f>ROUND(I927*H927,2)</f>
        <v>0</v>
      </c>
      <c r="K927" s="184" t="s">
        <v>161</v>
      </c>
      <c r="L927" s="43"/>
      <c r="M927" s="189" t="s">
        <v>19</v>
      </c>
      <c r="N927" s="190" t="s">
        <v>43</v>
      </c>
      <c r="O927" s="68"/>
      <c r="P927" s="191">
        <f>O927*H927</f>
        <v>0</v>
      </c>
      <c r="Q927" s="191">
        <v>9.5E-4</v>
      </c>
      <c r="R927" s="191">
        <f>Q927*H927</f>
        <v>5.7000000000000002E-3</v>
      </c>
      <c r="S927" s="191">
        <v>0</v>
      </c>
      <c r="T927" s="192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193" t="s">
        <v>279</v>
      </c>
      <c r="AT927" s="193" t="s">
        <v>157</v>
      </c>
      <c r="AU927" s="193" t="s">
        <v>81</v>
      </c>
      <c r="AY927" s="21" t="s">
        <v>154</v>
      </c>
      <c r="BE927" s="194">
        <f>IF(N927="základní",J927,0)</f>
        <v>0</v>
      </c>
      <c r="BF927" s="194">
        <f>IF(N927="snížená",J927,0)</f>
        <v>0</v>
      </c>
      <c r="BG927" s="194">
        <f>IF(N927="zákl. přenesená",J927,0)</f>
        <v>0</v>
      </c>
      <c r="BH927" s="194">
        <f>IF(N927="sníž. přenesená",J927,0)</f>
        <v>0</v>
      </c>
      <c r="BI927" s="194">
        <f>IF(N927="nulová",J927,0)</f>
        <v>0</v>
      </c>
      <c r="BJ927" s="21" t="s">
        <v>79</v>
      </c>
      <c r="BK927" s="194">
        <f>ROUND(I927*H927,2)</f>
        <v>0</v>
      </c>
      <c r="BL927" s="21" t="s">
        <v>279</v>
      </c>
      <c r="BM927" s="193" t="s">
        <v>1365</v>
      </c>
    </row>
    <row r="928" spans="1:65" s="2" customFormat="1" ht="11.25">
      <c r="A928" s="38"/>
      <c r="B928" s="39"/>
      <c r="C928" s="40"/>
      <c r="D928" s="195" t="s">
        <v>164</v>
      </c>
      <c r="E928" s="40"/>
      <c r="F928" s="196" t="s">
        <v>1366</v>
      </c>
      <c r="G928" s="40"/>
      <c r="H928" s="40"/>
      <c r="I928" s="197"/>
      <c r="J928" s="40"/>
      <c r="K928" s="40"/>
      <c r="L928" s="43"/>
      <c r="M928" s="198"/>
      <c r="N928" s="199"/>
      <c r="O928" s="68"/>
      <c r="P928" s="68"/>
      <c r="Q928" s="68"/>
      <c r="R928" s="68"/>
      <c r="S928" s="68"/>
      <c r="T928" s="69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T928" s="21" t="s">
        <v>164</v>
      </c>
      <c r="AU928" s="21" t="s">
        <v>81</v>
      </c>
    </row>
    <row r="929" spans="1:65" s="13" customFormat="1" ht="11.25">
      <c r="B929" s="200"/>
      <c r="C929" s="201"/>
      <c r="D929" s="202" t="s">
        <v>166</v>
      </c>
      <c r="E929" s="203" t="s">
        <v>19</v>
      </c>
      <c r="F929" s="204" t="s">
        <v>1367</v>
      </c>
      <c r="G929" s="201"/>
      <c r="H929" s="205">
        <v>6</v>
      </c>
      <c r="I929" s="206"/>
      <c r="J929" s="201"/>
      <c r="K929" s="201"/>
      <c r="L929" s="207"/>
      <c r="M929" s="208"/>
      <c r="N929" s="209"/>
      <c r="O929" s="209"/>
      <c r="P929" s="209"/>
      <c r="Q929" s="209"/>
      <c r="R929" s="209"/>
      <c r="S929" s="209"/>
      <c r="T929" s="210"/>
      <c r="AT929" s="211" t="s">
        <v>166</v>
      </c>
      <c r="AU929" s="211" t="s">
        <v>81</v>
      </c>
      <c r="AV929" s="13" t="s">
        <v>81</v>
      </c>
      <c r="AW929" s="13" t="s">
        <v>33</v>
      </c>
      <c r="AX929" s="13" t="s">
        <v>72</v>
      </c>
      <c r="AY929" s="211" t="s">
        <v>154</v>
      </c>
    </row>
    <row r="930" spans="1:65" s="14" customFormat="1" ht="11.25">
      <c r="B930" s="212"/>
      <c r="C930" s="213"/>
      <c r="D930" s="202" t="s">
        <v>166</v>
      </c>
      <c r="E930" s="214" t="s">
        <v>19</v>
      </c>
      <c r="F930" s="215" t="s">
        <v>168</v>
      </c>
      <c r="G930" s="213"/>
      <c r="H930" s="216">
        <v>6</v>
      </c>
      <c r="I930" s="217"/>
      <c r="J930" s="213"/>
      <c r="K930" s="213"/>
      <c r="L930" s="218"/>
      <c r="M930" s="219"/>
      <c r="N930" s="220"/>
      <c r="O930" s="220"/>
      <c r="P930" s="220"/>
      <c r="Q930" s="220"/>
      <c r="R930" s="220"/>
      <c r="S930" s="220"/>
      <c r="T930" s="221"/>
      <c r="AT930" s="222" t="s">
        <v>166</v>
      </c>
      <c r="AU930" s="222" t="s">
        <v>81</v>
      </c>
      <c r="AV930" s="14" t="s">
        <v>169</v>
      </c>
      <c r="AW930" s="14" t="s">
        <v>33</v>
      </c>
      <c r="AX930" s="14" t="s">
        <v>79</v>
      </c>
      <c r="AY930" s="222" t="s">
        <v>154</v>
      </c>
    </row>
    <row r="931" spans="1:65" s="2" customFormat="1" ht="16.5" customHeight="1">
      <c r="A931" s="38"/>
      <c r="B931" s="39"/>
      <c r="C931" s="223" t="s">
        <v>1368</v>
      </c>
      <c r="D931" s="223" t="s">
        <v>192</v>
      </c>
      <c r="E931" s="224" t="s">
        <v>1369</v>
      </c>
      <c r="F931" s="225" t="s">
        <v>1370</v>
      </c>
      <c r="G931" s="226" t="s">
        <v>160</v>
      </c>
      <c r="H931" s="227">
        <v>1.32</v>
      </c>
      <c r="I931" s="228"/>
      <c r="J931" s="229">
        <f>ROUND(I931*H931,2)</f>
        <v>0</v>
      </c>
      <c r="K931" s="225" t="s">
        <v>161</v>
      </c>
      <c r="L931" s="230"/>
      <c r="M931" s="231" t="s">
        <v>19</v>
      </c>
      <c r="N931" s="232" t="s">
        <v>43</v>
      </c>
      <c r="O931" s="68"/>
      <c r="P931" s="191">
        <f>O931*H931</f>
        <v>0</v>
      </c>
      <c r="Q931" s="191">
        <v>1.6709999999999999E-2</v>
      </c>
      <c r="R931" s="191">
        <f>Q931*H931</f>
        <v>2.2057199999999999E-2</v>
      </c>
      <c r="S931" s="191">
        <v>0</v>
      </c>
      <c r="T931" s="192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193" t="s">
        <v>380</v>
      </c>
      <c r="AT931" s="193" t="s">
        <v>192</v>
      </c>
      <c r="AU931" s="193" t="s">
        <v>81</v>
      </c>
      <c r="AY931" s="21" t="s">
        <v>154</v>
      </c>
      <c r="BE931" s="194">
        <f>IF(N931="základní",J931,0)</f>
        <v>0</v>
      </c>
      <c r="BF931" s="194">
        <f>IF(N931="snížená",J931,0)</f>
        <v>0</v>
      </c>
      <c r="BG931" s="194">
        <f>IF(N931="zákl. přenesená",J931,0)</f>
        <v>0</v>
      </c>
      <c r="BH931" s="194">
        <f>IF(N931="sníž. přenesená",J931,0)</f>
        <v>0</v>
      </c>
      <c r="BI931" s="194">
        <f>IF(N931="nulová",J931,0)</f>
        <v>0</v>
      </c>
      <c r="BJ931" s="21" t="s">
        <v>79</v>
      </c>
      <c r="BK931" s="194">
        <f>ROUND(I931*H931,2)</f>
        <v>0</v>
      </c>
      <c r="BL931" s="21" t="s">
        <v>279</v>
      </c>
      <c r="BM931" s="193" t="s">
        <v>1371</v>
      </c>
    </row>
    <row r="932" spans="1:65" s="13" customFormat="1" ht="11.25">
      <c r="B932" s="200"/>
      <c r="C932" s="201"/>
      <c r="D932" s="202" t="s">
        <v>166</v>
      </c>
      <c r="E932" s="201"/>
      <c r="F932" s="204" t="s">
        <v>1372</v>
      </c>
      <c r="G932" s="201"/>
      <c r="H932" s="205">
        <v>1.32</v>
      </c>
      <c r="I932" s="206"/>
      <c r="J932" s="201"/>
      <c r="K932" s="201"/>
      <c r="L932" s="207"/>
      <c r="M932" s="208"/>
      <c r="N932" s="209"/>
      <c r="O932" s="209"/>
      <c r="P932" s="209"/>
      <c r="Q932" s="209"/>
      <c r="R932" s="209"/>
      <c r="S932" s="209"/>
      <c r="T932" s="210"/>
      <c r="AT932" s="211" t="s">
        <v>166</v>
      </c>
      <c r="AU932" s="211" t="s">
        <v>81</v>
      </c>
      <c r="AV932" s="13" t="s">
        <v>81</v>
      </c>
      <c r="AW932" s="13" t="s">
        <v>4</v>
      </c>
      <c r="AX932" s="13" t="s">
        <v>79</v>
      </c>
      <c r="AY932" s="211" t="s">
        <v>154</v>
      </c>
    </row>
    <row r="933" spans="1:65" s="2" customFormat="1" ht="21.75" customHeight="1">
      <c r="A933" s="38"/>
      <c r="B933" s="39"/>
      <c r="C933" s="182" t="s">
        <v>1373</v>
      </c>
      <c r="D933" s="182" t="s">
        <v>157</v>
      </c>
      <c r="E933" s="183" t="s">
        <v>1374</v>
      </c>
      <c r="F933" s="184" t="s">
        <v>1375</v>
      </c>
      <c r="G933" s="185" t="s">
        <v>240</v>
      </c>
      <c r="H933" s="186">
        <v>5.0999999999999996</v>
      </c>
      <c r="I933" s="187"/>
      <c r="J933" s="188">
        <f>ROUND(I933*H933,2)</f>
        <v>0</v>
      </c>
      <c r="K933" s="184" t="s">
        <v>161</v>
      </c>
      <c r="L933" s="43"/>
      <c r="M933" s="189" t="s">
        <v>19</v>
      </c>
      <c r="N933" s="190" t="s">
        <v>43</v>
      </c>
      <c r="O933" s="68"/>
      <c r="P933" s="191">
        <f>O933*H933</f>
        <v>0</v>
      </c>
      <c r="Q933" s="191">
        <v>2E-3</v>
      </c>
      <c r="R933" s="191">
        <f>Q933*H933</f>
        <v>1.0199999999999999E-2</v>
      </c>
      <c r="S933" s="191">
        <v>0</v>
      </c>
      <c r="T933" s="192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193" t="s">
        <v>279</v>
      </c>
      <c r="AT933" s="193" t="s">
        <v>157</v>
      </c>
      <c r="AU933" s="193" t="s">
        <v>81</v>
      </c>
      <c r="AY933" s="21" t="s">
        <v>154</v>
      </c>
      <c r="BE933" s="194">
        <f>IF(N933="základní",J933,0)</f>
        <v>0</v>
      </c>
      <c r="BF933" s="194">
        <f>IF(N933="snížená",J933,0)</f>
        <v>0</v>
      </c>
      <c r="BG933" s="194">
        <f>IF(N933="zákl. přenesená",J933,0)</f>
        <v>0</v>
      </c>
      <c r="BH933" s="194">
        <f>IF(N933="sníž. přenesená",J933,0)</f>
        <v>0</v>
      </c>
      <c r="BI933" s="194">
        <f>IF(N933="nulová",J933,0)</f>
        <v>0</v>
      </c>
      <c r="BJ933" s="21" t="s">
        <v>79</v>
      </c>
      <c r="BK933" s="194">
        <f>ROUND(I933*H933,2)</f>
        <v>0</v>
      </c>
      <c r="BL933" s="21" t="s">
        <v>279</v>
      </c>
      <c r="BM933" s="193" t="s">
        <v>1376</v>
      </c>
    </row>
    <row r="934" spans="1:65" s="2" customFormat="1" ht="11.25">
      <c r="A934" s="38"/>
      <c r="B934" s="39"/>
      <c r="C934" s="40"/>
      <c r="D934" s="195" t="s">
        <v>164</v>
      </c>
      <c r="E934" s="40"/>
      <c r="F934" s="196" t="s">
        <v>1377</v>
      </c>
      <c r="G934" s="40"/>
      <c r="H934" s="40"/>
      <c r="I934" s="197"/>
      <c r="J934" s="40"/>
      <c r="K934" s="40"/>
      <c r="L934" s="43"/>
      <c r="M934" s="198"/>
      <c r="N934" s="199"/>
      <c r="O934" s="68"/>
      <c r="P934" s="68"/>
      <c r="Q934" s="68"/>
      <c r="R934" s="68"/>
      <c r="S934" s="68"/>
      <c r="T934" s="69"/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T934" s="21" t="s">
        <v>164</v>
      </c>
      <c r="AU934" s="21" t="s">
        <v>81</v>
      </c>
    </row>
    <row r="935" spans="1:65" s="13" customFormat="1" ht="11.25">
      <c r="B935" s="200"/>
      <c r="C935" s="201"/>
      <c r="D935" s="202" t="s">
        <v>166</v>
      </c>
      <c r="E935" s="203" t="s">
        <v>19</v>
      </c>
      <c r="F935" s="204" t="s">
        <v>1378</v>
      </c>
      <c r="G935" s="201"/>
      <c r="H935" s="205">
        <v>5.0999999999999996</v>
      </c>
      <c r="I935" s="206"/>
      <c r="J935" s="201"/>
      <c r="K935" s="201"/>
      <c r="L935" s="207"/>
      <c r="M935" s="208"/>
      <c r="N935" s="209"/>
      <c r="O935" s="209"/>
      <c r="P935" s="209"/>
      <c r="Q935" s="209"/>
      <c r="R935" s="209"/>
      <c r="S935" s="209"/>
      <c r="T935" s="210"/>
      <c r="AT935" s="211" t="s">
        <v>166</v>
      </c>
      <c r="AU935" s="211" t="s">
        <v>81</v>
      </c>
      <c r="AV935" s="13" t="s">
        <v>81</v>
      </c>
      <c r="AW935" s="13" t="s">
        <v>33</v>
      </c>
      <c r="AX935" s="13" t="s">
        <v>72</v>
      </c>
      <c r="AY935" s="211" t="s">
        <v>154</v>
      </c>
    </row>
    <row r="936" spans="1:65" s="14" customFormat="1" ht="11.25">
      <c r="B936" s="212"/>
      <c r="C936" s="213"/>
      <c r="D936" s="202" t="s">
        <v>166</v>
      </c>
      <c r="E936" s="214" t="s">
        <v>19</v>
      </c>
      <c r="F936" s="215" t="s">
        <v>168</v>
      </c>
      <c r="G936" s="213"/>
      <c r="H936" s="216">
        <v>5.0999999999999996</v>
      </c>
      <c r="I936" s="217"/>
      <c r="J936" s="213"/>
      <c r="K936" s="213"/>
      <c r="L936" s="218"/>
      <c r="M936" s="219"/>
      <c r="N936" s="220"/>
      <c r="O936" s="220"/>
      <c r="P936" s="220"/>
      <c r="Q936" s="220"/>
      <c r="R936" s="220"/>
      <c r="S936" s="220"/>
      <c r="T936" s="221"/>
      <c r="AT936" s="222" t="s">
        <v>166</v>
      </c>
      <c r="AU936" s="222" t="s">
        <v>81</v>
      </c>
      <c r="AV936" s="14" t="s">
        <v>169</v>
      </c>
      <c r="AW936" s="14" t="s">
        <v>33</v>
      </c>
      <c r="AX936" s="14" t="s">
        <v>79</v>
      </c>
      <c r="AY936" s="222" t="s">
        <v>154</v>
      </c>
    </row>
    <row r="937" spans="1:65" s="2" customFormat="1" ht="16.5" customHeight="1">
      <c r="A937" s="38"/>
      <c r="B937" s="39"/>
      <c r="C937" s="223" t="s">
        <v>1379</v>
      </c>
      <c r="D937" s="223" t="s">
        <v>192</v>
      </c>
      <c r="E937" s="224" t="s">
        <v>1369</v>
      </c>
      <c r="F937" s="225" t="s">
        <v>1370</v>
      </c>
      <c r="G937" s="226" t="s">
        <v>160</v>
      </c>
      <c r="H937" s="227">
        <v>2.2440000000000002</v>
      </c>
      <c r="I937" s="228"/>
      <c r="J937" s="229">
        <f>ROUND(I937*H937,2)</f>
        <v>0</v>
      </c>
      <c r="K937" s="225" t="s">
        <v>161</v>
      </c>
      <c r="L937" s="230"/>
      <c r="M937" s="231" t="s">
        <v>19</v>
      </c>
      <c r="N937" s="232" t="s">
        <v>43</v>
      </c>
      <c r="O937" s="68"/>
      <c r="P937" s="191">
        <f>O937*H937</f>
        <v>0</v>
      </c>
      <c r="Q937" s="191">
        <v>1.6709999999999999E-2</v>
      </c>
      <c r="R937" s="191">
        <f>Q937*H937</f>
        <v>3.7497240000000001E-2</v>
      </c>
      <c r="S937" s="191">
        <v>0</v>
      </c>
      <c r="T937" s="192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193" t="s">
        <v>380</v>
      </c>
      <c r="AT937" s="193" t="s">
        <v>192</v>
      </c>
      <c r="AU937" s="193" t="s">
        <v>81</v>
      </c>
      <c r="AY937" s="21" t="s">
        <v>154</v>
      </c>
      <c r="BE937" s="194">
        <f>IF(N937="základní",J937,0)</f>
        <v>0</v>
      </c>
      <c r="BF937" s="194">
        <f>IF(N937="snížená",J937,0)</f>
        <v>0</v>
      </c>
      <c r="BG937" s="194">
        <f>IF(N937="zákl. přenesená",J937,0)</f>
        <v>0</v>
      </c>
      <c r="BH937" s="194">
        <f>IF(N937="sníž. přenesená",J937,0)</f>
        <v>0</v>
      </c>
      <c r="BI937" s="194">
        <f>IF(N937="nulová",J937,0)</f>
        <v>0</v>
      </c>
      <c r="BJ937" s="21" t="s">
        <v>79</v>
      </c>
      <c r="BK937" s="194">
        <f>ROUND(I937*H937,2)</f>
        <v>0</v>
      </c>
      <c r="BL937" s="21" t="s">
        <v>279</v>
      </c>
      <c r="BM937" s="193" t="s">
        <v>1380</v>
      </c>
    </row>
    <row r="938" spans="1:65" s="13" customFormat="1" ht="11.25">
      <c r="B938" s="200"/>
      <c r="C938" s="201"/>
      <c r="D938" s="202" t="s">
        <v>166</v>
      </c>
      <c r="E938" s="201"/>
      <c r="F938" s="204" t="s">
        <v>1381</v>
      </c>
      <c r="G938" s="201"/>
      <c r="H938" s="205">
        <v>2.2440000000000002</v>
      </c>
      <c r="I938" s="206"/>
      <c r="J938" s="201"/>
      <c r="K938" s="201"/>
      <c r="L938" s="207"/>
      <c r="M938" s="208"/>
      <c r="N938" s="209"/>
      <c r="O938" s="209"/>
      <c r="P938" s="209"/>
      <c r="Q938" s="209"/>
      <c r="R938" s="209"/>
      <c r="S938" s="209"/>
      <c r="T938" s="210"/>
      <c r="AT938" s="211" t="s">
        <v>166</v>
      </c>
      <c r="AU938" s="211" t="s">
        <v>81</v>
      </c>
      <c r="AV938" s="13" t="s">
        <v>81</v>
      </c>
      <c r="AW938" s="13" t="s">
        <v>4</v>
      </c>
      <c r="AX938" s="13" t="s">
        <v>79</v>
      </c>
      <c r="AY938" s="211" t="s">
        <v>154</v>
      </c>
    </row>
    <row r="939" spans="1:65" s="2" customFormat="1" ht="21.75" customHeight="1">
      <c r="A939" s="38"/>
      <c r="B939" s="39"/>
      <c r="C939" s="182" t="s">
        <v>1382</v>
      </c>
      <c r="D939" s="182" t="s">
        <v>157</v>
      </c>
      <c r="E939" s="183" t="s">
        <v>1383</v>
      </c>
      <c r="F939" s="184" t="s">
        <v>1384</v>
      </c>
      <c r="G939" s="185" t="s">
        <v>160</v>
      </c>
      <c r="H939" s="186">
        <v>2.73</v>
      </c>
      <c r="I939" s="187"/>
      <c r="J939" s="188">
        <f>ROUND(I939*H939,2)</f>
        <v>0</v>
      </c>
      <c r="K939" s="184" t="s">
        <v>161</v>
      </c>
      <c r="L939" s="43"/>
      <c r="M939" s="189" t="s">
        <v>19</v>
      </c>
      <c r="N939" s="190" t="s">
        <v>43</v>
      </c>
      <c r="O939" s="68"/>
      <c r="P939" s="191">
        <f>O939*H939</f>
        <v>0</v>
      </c>
      <c r="Q939" s="191">
        <v>0</v>
      </c>
      <c r="R939" s="191">
        <f>Q939*H939</f>
        <v>0</v>
      </c>
      <c r="S939" s="191">
        <v>0</v>
      </c>
      <c r="T939" s="192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193" t="s">
        <v>279</v>
      </c>
      <c r="AT939" s="193" t="s">
        <v>157</v>
      </c>
      <c r="AU939" s="193" t="s">
        <v>81</v>
      </c>
      <c r="AY939" s="21" t="s">
        <v>154</v>
      </c>
      <c r="BE939" s="194">
        <f>IF(N939="základní",J939,0)</f>
        <v>0</v>
      </c>
      <c r="BF939" s="194">
        <f>IF(N939="snížená",J939,0)</f>
        <v>0</v>
      </c>
      <c r="BG939" s="194">
        <f>IF(N939="zákl. přenesená",J939,0)</f>
        <v>0</v>
      </c>
      <c r="BH939" s="194">
        <f>IF(N939="sníž. přenesená",J939,0)</f>
        <v>0</v>
      </c>
      <c r="BI939" s="194">
        <f>IF(N939="nulová",J939,0)</f>
        <v>0</v>
      </c>
      <c r="BJ939" s="21" t="s">
        <v>79</v>
      </c>
      <c r="BK939" s="194">
        <f>ROUND(I939*H939,2)</f>
        <v>0</v>
      </c>
      <c r="BL939" s="21" t="s">
        <v>279</v>
      </c>
      <c r="BM939" s="193" t="s">
        <v>1385</v>
      </c>
    </row>
    <row r="940" spans="1:65" s="2" customFormat="1" ht="11.25">
      <c r="A940" s="38"/>
      <c r="B940" s="39"/>
      <c r="C940" s="40"/>
      <c r="D940" s="195" t="s">
        <v>164</v>
      </c>
      <c r="E940" s="40"/>
      <c r="F940" s="196" t="s">
        <v>1386</v>
      </c>
      <c r="G940" s="40"/>
      <c r="H940" s="40"/>
      <c r="I940" s="197"/>
      <c r="J940" s="40"/>
      <c r="K940" s="40"/>
      <c r="L940" s="43"/>
      <c r="M940" s="198"/>
      <c r="N940" s="199"/>
      <c r="O940" s="68"/>
      <c r="P940" s="68"/>
      <c r="Q940" s="68"/>
      <c r="R940" s="68"/>
      <c r="S940" s="68"/>
      <c r="T940" s="69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T940" s="21" t="s">
        <v>164</v>
      </c>
      <c r="AU940" s="21" t="s">
        <v>81</v>
      </c>
    </row>
    <row r="941" spans="1:65" s="13" customFormat="1" ht="11.25">
      <c r="B941" s="200"/>
      <c r="C941" s="201"/>
      <c r="D941" s="202" t="s">
        <v>166</v>
      </c>
      <c r="E941" s="203" t="s">
        <v>19</v>
      </c>
      <c r="F941" s="204" t="s">
        <v>758</v>
      </c>
      <c r="G941" s="201"/>
      <c r="H941" s="205">
        <v>1.2</v>
      </c>
      <c r="I941" s="206"/>
      <c r="J941" s="201"/>
      <c r="K941" s="201"/>
      <c r="L941" s="207"/>
      <c r="M941" s="208"/>
      <c r="N941" s="209"/>
      <c r="O941" s="209"/>
      <c r="P941" s="209"/>
      <c r="Q941" s="209"/>
      <c r="R941" s="209"/>
      <c r="S941" s="209"/>
      <c r="T941" s="210"/>
      <c r="AT941" s="211" t="s">
        <v>166</v>
      </c>
      <c r="AU941" s="211" t="s">
        <v>81</v>
      </c>
      <c r="AV941" s="13" t="s">
        <v>81</v>
      </c>
      <c r="AW941" s="13" t="s">
        <v>33</v>
      </c>
      <c r="AX941" s="13" t="s">
        <v>72</v>
      </c>
      <c r="AY941" s="211" t="s">
        <v>154</v>
      </c>
    </row>
    <row r="942" spans="1:65" s="13" customFormat="1" ht="11.25">
      <c r="B942" s="200"/>
      <c r="C942" s="201"/>
      <c r="D942" s="202" t="s">
        <v>166</v>
      </c>
      <c r="E942" s="203" t="s">
        <v>19</v>
      </c>
      <c r="F942" s="204" t="s">
        <v>759</v>
      </c>
      <c r="G942" s="201"/>
      <c r="H942" s="205">
        <v>1.53</v>
      </c>
      <c r="I942" s="206"/>
      <c r="J942" s="201"/>
      <c r="K942" s="201"/>
      <c r="L942" s="207"/>
      <c r="M942" s="208"/>
      <c r="N942" s="209"/>
      <c r="O942" s="209"/>
      <c r="P942" s="209"/>
      <c r="Q942" s="209"/>
      <c r="R942" s="209"/>
      <c r="S942" s="209"/>
      <c r="T942" s="210"/>
      <c r="AT942" s="211" t="s">
        <v>166</v>
      </c>
      <c r="AU942" s="211" t="s">
        <v>81</v>
      </c>
      <c r="AV942" s="13" t="s">
        <v>81</v>
      </c>
      <c r="AW942" s="13" t="s">
        <v>33</v>
      </c>
      <c r="AX942" s="13" t="s">
        <v>72</v>
      </c>
      <c r="AY942" s="211" t="s">
        <v>154</v>
      </c>
    </row>
    <row r="943" spans="1:65" s="14" customFormat="1" ht="11.25">
      <c r="B943" s="212"/>
      <c r="C943" s="213"/>
      <c r="D943" s="202" t="s">
        <v>166</v>
      </c>
      <c r="E943" s="214" t="s">
        <v>19</v>
      </c>
      <c r="F943" s="215" t="s">
        <v>168</v>
      </c>
      <c r="G943" s="213"/>
      <c r="H943" s="216">
        <v>2.73</v>
      </c>
      <c r="I943" s="217"/>
      <c r="J943" s="213"/>
      <c r="K943" s="213"/>
      <c r="L943" s="218"/>
      <c r="M943" s="219"/>
      <c r="N943" s="220"/>
      <c r="O943" s="220"/>
      <c r="P943" s="220"/>
      <c r="Q943" s="220"/>
      <c r="R943" s="220"/>
      <c r="S943" s="220"/>
      <c r="T943" s="221"/>
      <c r="AT943" s="222" t="s">
        <v>166</v>
      </c>
      <c r="AU943" s="222" t="s">
        <v>81</v>
      </c>
      <c r="AV943" s="14" t="s">
        <v>169</v>
      </c>
      <c r="AW943" s="14" t="s">
        <v>33</v>
      </c>
      <c r="AX943" s="14" t="s">
        <v>79</v>
      </c>
      <c r="AY943" s="222" t="s">
        <v>154</v>
      </c>
    </row>
    <row r="944" spans="1:65" s="2" customFormat="1" ht="24.2" customHeight="1">
      <c r="A944" s="38"/>
      <c r="B944" s="39"/>
      <c r="C944" s="182" t="s">
        <v>1387</v>
      </c>
      <c r="D944" s="182" t="s">
        <v>157</v>
      </c>
      <c r="E944" s="183" t="s">
        <v>1388</v>
      </c>
      <c r="F944" s="184" t="s">
        <v>1389</v>
      </c>
      <c r="G944" s="185" t="s">
        <v>512</v>
      </c>
      <c r="H944" s="186">
        <v>7.4999999999999997E-2</v>
      </c>
      <c r="I944" s="187"/>
      <c r="J944" s="188">
        <f>ROUND(I944*H944,2)</f>
        <v>0</v>
      </c>
      <c r="K944" s="184" t="s">
        <v>161</v>
      </c>
      <c r="L944" s="43"/>
      <c r="M944" s="189" t="s">
        <v>19</v>
      </c>
      <c r="N944" s="190" t="s">
        <v>43</v>
      </c>
      <c r="O944" s="68"/>
      <c r="P944" s="191">
        <f>O944*H944</f>
        <v>0</v>
      </c>
      <c r="Q944" s="191">
        <v>0</v>
      </c>
      <c r="R944" s="191">
        <f>Q944*H944</f>
        <v>0</v>
      </c>
      <c r="S944" s="191">
        <v>0</v>
      </c>
      <c r="T944" s="192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193" t="s">
        <v>279</v>
      </c>
      <c r="AT944" s="193" t="s">
        <v>157</v>
      </c>
      <c r="AU944" s="193" t="s">
        <v>81</v>
      </c>
      <c r="AY944" s="21" t="s">
        <v>154</v>
      </c>
      <c r="BE944" s="194">
        <f>IF(N944="základní",J944,0)</f>
        <v>0</v>
      </c>
      <c r="BF944" s="194">
        <f>IF(N944="snížená",J944,0)</f>
        <v>0</v>
      </c>
      <c r="BG944" s="194">
        <f>IF(N944="zákl. přenesená",J944,0)</f>
        <v>0</v>
      </c>
      <c r="BH944" s="194">
        <f>IF(N944="sníž. přenesená",J944,0)</f>
        <v>0</v>
      </c>
      <c r="BI944" s="194">
        <f>IF(N944="nulová",J944,0)</f>
        <v>0</v>
      </c>
      <c r="BJ944" s="21" t="s">
        <v>79</v>
      </c>
      <c r="BK944" s="194">
        <f>ROUND(I944*H944,2)</f>
        <v>0</v>
      </c>
      <c r="BL944" s="21" t="s">
        <v>279</v>
      </c>
      <c r="BM944" s="193" t="s">
        <v>1390</v>
      </c>
    </row>
    <row r="945" spans="1:65" s="2" customFormat="1" ht="11.25">
      <c r="A945" s="38"/>
      <c r="B945" s="39"/>
      <c r="C945" s="40"/>
      <c r="D945" s="195" t="s">
        <v>164</v>
      </c>
      <c r="E945" s="40"/>
      <c r="F945" s="196" t="s">
        <v>1391</v>
      </c>
      <c r="G945" s="40"/>
      <c r="H945" s="40"/>
      <c r="I945" s="197"/>
      <c r="J945" s="40"/>
      <c r="K945" s="40"/>
      <c r="L945" s="43"/>
      <c r="M945" s="198"/>
      <c r="N945" s="199"/>
      <c r="O945" s="68"/>
      <c r="P945" s="68"/>
      <c r="Q945" s="68"/>
      <c r="R945" s="68"/>
      <c r="S945" s="68"/>
      <c r="T945" s="69"/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T945" s="21" t="s">
        <v>164</v>
      </c>
      <c r="AU945" s="21" t="s">
        <v>81</v>
      </c>
    </row>
    <row r="946" spans="1:65" s="12" customFormat="1" ht="22.9" customHeight="1">
      <c r="B946" s="166"/>
      <c r="C946" s="167"/>
      <c r="D946" s="168" t="s">
        <v>71</v>
      </c>
      <c r="E946" s="180" t="s">
        <v>1392</v>
      </c>
      <c r="F946" s="180" t="s">
        <v>1393</v>
      </c>
      <c r="G946" s="167"/>
      <c r="H946" s="167"/>
      <c r="I946" s="170"/>
      <c r="J946" s="181">
        <f>BK946</f>
        <v>0</v>
      </c>
      <c r="K946" s="167"/>
      <c r="L946" s="172"/>
      <c r="M946" s="173"/>
      <c r="N946" s="174"/>
      <c r="O946" s="174"/>
      <c r="P946" s="175">
        <f>SUM(P947:P990)</f>
        <v>0</v>
      </c>
      <c r="Q946" s="174"/>
      <c r="R946" s="175">
        <f>SUM(R947:R990)</f>
        <v>0.41427512000000005</v>
      </c>
      <c r="S946" s="174"/>
      <c r="T946" s="176">
        <f>SUM(T947:T990)</f>
        <v>0</v>
      </c>
      <c r="AR946" s="177" t="s">
        <v>81</v>
      </c>
      <c r="AT946" s="178" t="s">
        <v>71</v>
      </c>
      <c r="AU946" s="178" t="s">
        <v>79</v>
      </c>
      <c r="AY946" s="177" t="s">
        <v>154</v>
      </c>
      <c r="BK946" s="179">
        <f>SUM(BK947:BK990)</f>
        <v>0</v>
      </c>
    </row>
    <row r="947" spans="1:65" s="2" customFormat="1" ht="24.2" customHeight="1">
      <c r="A947" s="38"/>
      <c r="B947" s="39"/>
      <c r="C947" s="182" t="s">
        <v>1394</v>
      </c>
      <c r="D947" s="182" t="s">
        <v>157</v>
      </c>
      <c r="E947" s="183" t="s">
        <v>1395</v>
      </c>
      <c r="F947" s="184" t="s">
        <v>1396</v>
      </c>
      <c r="G947" s="185" t="s">
        <v>160</v>
      </c>
      <c r="H947" s="186">
        <v>1323.3240000000001</v>
      </c>
      <c r="I947" s="187"/>
      <c r="J947" s="188">
        <f>ROUND(I947*H947,2)</f>
        <v>0</v>
      </c>
      <c r="K947" s="184" t="s">
        <v>161</v>
      </c>
      <c r="L947" s="43"/>
      <c r="M947" s="189" t="s">
        <v>19</v>
      </c>
      <c r="N947" s="190" t="s">
        <v>43</v>
      </c>
      <c r="O947" s="68"/>
      <c r="P947" s="191">
        <f>O947*H947</f>
        <v>0</v>
      </c>
      <c r="Q947" s="191">
        <v>2.2000000000000001E-4</v>
      </c>
      <c r="R947" s="191">
        <f>Q947*H947</f>
        <v>0.29113128000000005</v>
      </c>
      <c r="S947" s="191">
        <v>0</v>
      </c>
      <c r="T947" s="192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193" t="s">
        <v>279</v>
      </c>
      <c r="AT947" s="193" t="s">
        <v>157</v>
      </c>
      <c r="AU947" s="193" t="s">
        <v>81</v>
      </c>
      <c r="AY947" s="21" t="s">
        <v>154</v>
      </c>
      <c r="BE947" s="194">
        <f>IF(N947="základní",J947,0)</f>
        <v>0</v>
      </c>
      <c r="BF947" s="194">
        <f>IF(N947="snížená",J947,0)</f>
        <v>0</v>
      </c>
      <c r="BG947" s="194">
        <f>IF(N947="zákl. přenesená",J947,0)</f>
        <v>0</v>
      </c>
      <c r="BH947" s="194">
        <f>IF(N947="sníž. přenesená",J947,0)</f>
        <v>0</v>
      </c>
      <c r="BI947" s="194">
        <f>IF(N947="nulová",J947,0)</f>
        <v>0</v>
      </c>
      <c r="BJ947" s="21" t="s">
        <v>79</v>
      </c>
      <c r="BK947" s="194">
        <f>ROUND(I947*H947,2)</f>
        <v>0</v>
      </c>
      <c r="BL947" s="21" t="s">
        <v>279</v>
      </c>
      <c r="BM947" s="193" t="s">
        <v>1397</v>
      </c>
    </row>
    <row r="948" spans="1:65" s="2" customFormat="1" ht="11.25">
      <c r="A948" s="38"/>
      <c r="B948" s="39"/>
      <c r="C948" s="40"/>
      <c r="D948" s="195" t="s">
        <v>164</v>
      </c>
      <c r="E948" s="40"/>
      <c r="F948" s="196" t="s">
        <v>1398</v>
      </c>
      <c r="G948" s="40"/>
      <c r="H948" s="40"/>
      <c r="I948" s="197"/>
      <c r="J948" s="40"/>
      <c r="K948" s="40"/>
      <c r="L948" s="43"/>
      <c r="M948" s="198"/>
      <c r="N948" s="199"/>
      <c r="O948" s="68"/>
      <c r="P948" s="68"/>
      <c r="Q948" s="68"/>
      <c r="R948" s="68"/>
      <c r="S948" s="68"/>
      <c r="T948" s="69"/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T948" s="21" t="s">
        <v>164</v>
      </c>
      <c r="AU948" s="21" t="s">
        <v>81</v>
      </c>
    </row>
    <row r="949" spans="1:65" s="13" customFormat="1" ht="11.25">
      <c r="B949" s="200"/>
      <c r="C949" s="201"/>
      <c r="D949" s="202" t="s">
        <v>166</v>
      </c>
      <c r="E949" s="203" t="s">
        <v>19</v>
      </c>
      <c r="F949" s="204" t="s">
        <v>1399</v>
      </c>
      <c r="G949" s="201"/>
      <c r="H949" s="205">
        <v>1026.2</v>
      </c>
      <c r="I949" s="206"/>
      <c r="J949" s="201"/>
      <c r="K949" s="201"/>
      <c r="L949" s="207"/>
      <c r="M949" s="208"/>
      <c r="N949" s="209"/>
      <c r="O949" s="209"/>
      <c r="P949" s="209"/>
      <c r="Q949" s="209"/>
      <c r="R949" s="209"/>
      <c r="S949" s="209"/>
      <c r="T949" s="210"/>
      <c r="AT949" s="211" t="s">
        <v>166</v>
      </c>
      <c r="AU949" s="211" t="s">
        <v>81</v>
      </c>
      <c r="AV949" s="13" t="s">
        <v>81</v>
      </c>
      <c r="AW949" s="13" t="s">
        <v>33</v>
      </c>
      <c r="AX949" s="13" t="s">
        <v>72</v>
      </c>
      <c r="AY949" s="211" t="s">
        <v>154</v>
      </c>
    </row>
    <row r="950" spans="1:65" s="13" customFormat="1" ht="11.25">
      <c r="B950" s="200"/>
      <c r="C950" s="201"/>
      <c r="D950" s="202" t="s">
        <v>166</v>
      </c>
      <c r="E950" s="203" t="s">
        <v>19</v>
      </c>
      <c r="F950" s="204" t="s">
        <v>1400</v>
      </c>
      <c r="G950" s="201"/>
      <c r="H950" s="205">
        <v>70.56</v>
      </c>
      <c r="I950" s="206"/>
      <c r="J950" s="201"/>
      <c r="K950" s="201"/>
      <c r="L950" s="207"/>
      <c r="M950" s="208"/>
      <c r="N950" s="209"/>
      <c r="O950" s="209"/>
      <c r="P950" s="209"/>
      <c r="Q950" s="209"/>
      <c r="R950" s="209"/>
      <c r="S950" s="209"/>
      <c r="T950" s="210"/>
      <c r="AT950" s="211" t="s">
        <v>166</v>
      </c>
      <c r="AU950" s="211" t="s">
        <v>81</v>
      </c>
      <c r="AV950" s="13" t="s">
        <v>81</v>
      </c>
      <c r="AW950" s="13" t="s">
        <v>33</v>
      </c>
      <c r="AX950" s="13" t="s">
        <v>72</v>
      </c>
      <c r="AY950" s="211" t="s">
        <v>154</v>
      </c>
    </row>
    <row r="951" spans="1:65" s="13" customFormat="1" ht="11.25">
      <c r="B951" s="200"/>
      <c r="C951" s="201"/>
      <c r="D951" s="202" t="s">
        <v>166</v>
      </c>
      <c r="E951" s="203" t="s">
        <v>19</v>
      </c>
      <c r="F951" s="204" t="s">
        <v>1401</v>
      </c>
      <c r="G951" s="201"/>
      <c r="H951" s="205">
        <v>116.15</v>
      </c>
      <c r="I951" s="206"/>
      <c r="J951" s="201"/>
      <c r="K951" s="201"/>
      <c r="L951" s="207"/>
      <c r="M951" s="208"/>
      <c r="N951" s="209"/>
      <c r="O951" s="209"/>
      <c r="P951" s="209"/>
      <c r="Q951" s="209"/>
      <c r="R951" s="209"/>
      <c r="S951" s="209"/>
      <c r="T951" s="210"/>
      <c r="AT951" s="211" t="s">
        <v>166</v>
      </c>
      <c r="AU951" s="211" t="s">
        <v>81</v>
      </c>
      <c r="AV951" s="13" t="s">
        <v>81</v>
      </c>
      <c r="AW951" s="13" t="s">
        <v>33</v>
      </c>
      <c r="AX951" s="13" t="s">
        <v>72</v>
      </c>
      <c r="AY951" s="211" t="s">
        <v>154</v>
      </c>
    </row>
    <row r="952" spans="1:65" s="13" customFormat="1" ht="11.25">
      <c r="B952" s="200"/>
      <c r="C952" s="201"/>
      <c r="D952" s="202" t="s">
        <v>166</v>
      </c>
      <c r="E952" s="203" t="s">
        <v>19</v>
      </c>
      <c r="F952" s="204" t="s">
        <v>1402</v>
      </c>
      <c r="G952" s="201"/>
      <c r="H952" s="205">
        <v>110.414</v>
      </c>
      <c r="I952" s="206"/>
      <c r="J952" s="201"/>
      <c r="K952" s="201"/>
      <c r="L952" s="207"/>
      <c r="M952" s="208"/>
      <c r="N952" s="209"/>
      <c r="O952" s="209"/>
      <c r="P952" s="209"/>
      <c r="Q952" s="209"/>
      <c r="R952" s="209"/>
      <c r="S952" s="209"/>
      <c r="T952" s="210"/>
      <c r="AT952" s="211" t="s">
        <v>166</v>
      </c>
      <c r="AU952" s="211" t="s">
        <v>81</v>
      </c>
      <c r="AV952" s="13" t="s">
        <v>81</v>
      </c>
      <c r="AW952" s="13" t="s">
        <v>33</v>
      </c>
      <c r="AX952" s="13" t="s">
        <v>72</v>
      </c>
      <c r="AY952" s="211" t="s">
        <v>154</v>
      </c>
    </row>
    <row r="953" spans="1:65" s="14" customFormat="1" ht="11.25">
      <c r="B953" s="212"/>
      <c r="C953" s="213"/>
      <c r="D953" s="202" t="s">
        <v>166</v>
      </c>
      <c r="E953" s="214" t="s">
        <v>19</v>
      </c>
      <c r="F953" s="215" t="s">
        <v>168</v>
      </c>
      <c r="G953" s="213"/>
      <c r="H953" s="216">
        <v>1323.3240000000001</v>
      </c>
      <c r="I953" s="217"/>
      <c r="J953" s="213"/>
      <c r="K953" s="213"/>
      <c r="L953" s="218"/>
      <c r="M953" s="219"/>
      <c r="N953" s="220"/>
      <c r="O953" s="220"/>
      <c r="P953" s="220"/>
      <c r="Q953" s="220"/>
      <c r="R953" s="220"/>
      <c r="S953" s="220"/>
      <c r="T953" s="221"/>
      <c r="AT953" s="222" t="s">
        <v>166</v>
      </c>
      <c r="AU953" s="222" t="s">
        <v>81</v>
      </c>
      <c r="AV953" s="14" t="s">
        <v>169</v>
      </c>
      <c r="AW953" s="14" t="s">
        <v>33</v>
      </c>
      <c r="AX953" s="14" t="s">
        <v>79</v>
      </c>
      <c r="AY953" s="222" t="s">
        <v>154</v>
      </c>
    </row>
    <row r="954" spans="1:65" s="2" customFormat="1" ht="16.5" customHeight="1">
      <c r="A954" s="38"/>
      <c r="B954" s="39"/>
      <c r="C954" s="182" t="s">
        <v>1403</v>
      </c>
      <c r="D954" s="182" t="s">
        <v>157</v>
      </c>
      <c r="E954" s="183" t="s">
        <v>1404</v>
      </c>
      <c r="F954" s="184" t="s">
        <v>1405</v>
      </c>
      <c r="G954" s="185" t="s">
        <v>160</v>
      </c>
      <c r="H954" s="186">
        <v>294.851</v>
      </c>
      <c r="I954" s="187"/>
      <c r="J954" s="188">
        <f>ROUND(I954*H954,2)</f>
        <v>0</v>
      </c>
      <c r="K954" s="184" t="s">
        <v>161</v>
      </c>
      <c r="L954" s="43"/>
      <c r="M954" s="189" t="s">
        <v>19</v>
      </c>
      <c r="N954" s="190" t="s">
        <v>43</v>
      </c>
      <c r="O954" s="68"/>
      <c r="P954" s="191">
        <f>O954*H954</f>
        <v>0</v>
      </c>
      <c r="Q954" s="191">
        <v>0</v>
      </c>
      <c r="R954" s="191">
        <f>Q954*H954</f>
        <v>0</v>
      </c>
      <c r="S954" s="191">
        <v>0</v>
      </c>
      <c r="T954" s="192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193" t="s">
        <v>279</v>
      </c>
      <c r="AT954" s="193" t="s">
        <v>157</v>
      </c>
      <c r="AU954" s="193" t="s">
        <v>81</v>
      </c>
      <c r="AY954" s="21" t="s">
        <v>154</v>
      </c>
      <c r="BE954" s="194">
        <f>IF(N954="základní",J954,0)</f>
        <v>0</v>
      </c>
      <c r="BF954" s="194">
        <f>IF(N954="snížená",J954,0)</f>
        <v>0</v>
      </c>
      <c r="BG954" s="194">
        <f>IF(N954="zákl. přenesená",J954,0)</f>
        <v>0</v>
      </c>
      <c r="BH954" s="194">
        <f>IF(N954="sníž. přenesená",J954,0)</f>
        <v>0</v>
      </c>
      <c r="BI954" s="194">
        <f>IF(N954="nulová",J954,0)</f>
        <v>0</v>
      </c>
      <c r="BJ954" s="21" t="s">
        <v>79</v>
      </c>
      <c r="BK954" s="194">
        <f>ROUND(I954*H954,2)</f>
        <v>0</v>
      </c>
      <c r="BL954" s="21" t="s">
        <v>279</v>
      </c>
      <c r="BM954" s="193" t="s">
        <v>1406</v>
      </c>
    </row>
    <row r="955" spans="1:65" s="2" customFormat="1" ht="11.25">
      <c r="A955" s="38"/>
      <c r="B955" s="39"/>
      <c r="C955" s="40"/>
      <c r="D955" s="195" t="s">
        <v>164</v>
      </c>
      <c r="E955" s="40"/>
      <c r="F955" s="196" t="s">
        <v>1407</v>
      </c>
      <c r="G955" s="40"/>
      <c r="H955" s="40"/>
      <c r="I955" s="197"/>
      <c r="J955" s="40"/>
      <c r="K955" s="40"/>
      <c r="L955" s="43"/>
      <c r="M955" s="198"/>
      <c r="N955" s="199"/>
      <c r="O955" s="68"/>
      <c r="P955" s="68"/>
      <c r="Q955" s="68"/>
      <c r="R955" s="68"/>
      <c r="S955" s="68"/>
      <c r="T955" s="69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T955" s="21" t="s">
        <v>164</v>
      </c>
      <c r="AU955" s="21" t="s">
        <v>81</v>
      </c>
    </row>
    <row r="956" spans="1:65" s="15" customFormat="1" ht="11.25">
      <c r="B956" s="233"/>
      <c r="C956" s="234"/>
      <c r="D956" s="202" t="s">
        <v>166</v>
      </c>
      <c r="E956" s="235" t="s">
        <v>19</v>
      </c>
      <c r="F956" s="236" t="s">
        <v>1408</v>
      </c>
      <c r="G956" s="234"/>
      <c r="H956" s="235" t="s">
        <v>19</v>
      </c>
      <c r="I956" s="237"/>
      <c r="J956" s="234"/>
      <c r="K956" s="234"/>
      <c r="L956" s="238"/>
      <c r="M956" s="239"/>
      <c r="N956" s="240"/>
      <c r="O956" s="240"/>
      <c r="P956" s="240"/>
      <c r="Q956" s="240"/>
      <c r="R956" s="240"/>
      <c r="S956" s="240"/>
      <c r="T956" s="241"/>
      <c r="AT956" s="242" t="s">
        <v>166</v>
      </c>
      <c r="AU956" s="242" t="s">
        <v>81</v>
      </c>
      <c r="AV956" s="15" t="s">
        <v>79</v>
      </c>
      <c r="AW956" s="15" t="s">
        <v>33</v>
      </c>
      <c r="AX956" s="15" t="s">
        <v>72</v>
      </c>
      <c r="AY956" s="242" t="s">
        <v>154</v>
      </c>
    </row>
    <row r="957" spans="1:65" s="13" customFormat="1" ht="11.25">
      <c r="B957" s="200"/>
      <c r="C957" s="201"/>
      <c r="D957" s="202" t="s">
        <v>166</v>
      </c>
      <c r="E957" s="203" t="s">
        <v>19</v>
      </c>
      <c r="F957" s="204" t="s">
        <v>1409</v>
      </c>
      <c r="G957" s="201"/>
      <c r="H957" s="205">
        <v>294.851</v>
      </c>
      <c r="I957" s="206"/>
      <c r="J957" s="201"/>
      <c r="K957" s="201"/>
      <c r="L957" s="207"/>
      <c r="M957" s="208"/>
      <c r="N957" s="209"/>
      <c r="O957" s="209"/>
      <c r="P957" s="209"/>
      <c r="Q957" s="209"/>
      <c r="R957" s="209"/>
      <c r="S957" s="209"/>
      <c r="T957" s="210"/>
      <c r="AT957" s="211" t="s">
        <v>166</v>
      </c>
      <c r="AU957" s="211" t="s">
        <v>81</v>
      </c>
      <c r="AV957" s="13" t="s">
        <v>81</v>
      </c>
      <c r="AW957" s="13" t="s">
        <v>33</v>
      </c>
      <c r="AX957" s="13" t="s">
        <v>72</v>
      </c>
      <c r="AY957" s="211" t="s">
        <v>154</v>
      </c>
    </row>
    <row r="958" spans="1:65" s="14" customFormat="1" ht="11.25">
      <c r="B958" s="212"/>
      <c r="C958" s="213"/>
      <c r="D958" s="202" t="s">
        <v>166</v>
      </c>
      <c r="E958" s="214" t="s">
        <v>19</v>
      </c>
      <c r="F958" s="215" t="s">
        <v>168</v>
      </c>
      <c r="G958" s="213"/>
      <c r="H958" s="216">
        <v>294.851</v>
      </c>
      <c r="I958" s="217"/>
      <c r="J958" s="213"/>
      <c r="K958" s="213"/>
      <c r="L958" s="218"/>
      <c r="M958" s="219"/>
      <c r="N958" s="220"/>
      <c r="O958" s="220"/>
      <c r="P958" s="220"/>
      <c r="Q958" s="220"/>
      <c r="R958" s="220"/>
      <c r="S958" s="220"/>
      <c r="T958" s="221"/>
      <c r="AT958" s="222" t="s">
        <v>166</v>
      </c>
      <c r="AU958" s="222" t="s">
        <v>81</v>
      </c>
      <c r="AV958" s="14" t="s">
        <v>169</v>
      </c>
      <c r="AW958" s="14" t="s">
        <v>33</v>
      </c>
      <c r="AX958" s="14" t="s">
        <v>79</v>
      </c>
      <c r="AY958" s="222" t="s">
        <v>154</v>
      </c>
    </row>
    <row r="959" spans="1:65" s="2" customFormat="1" ht="24.2" customHeight="1">
      <c r="A959" s="38"/>
      <c r="B959" s="39"/>
      <c r="C959" s="182" t="s">
        <v>1410</v>
      </c>
      <c r="D959" s="182" t="s">
        <v>157</v>
      </c>
      <c r="E959" s="183" t="s">
        <v>1411</v>
      </c>
      <c r="F959" s="184" t="s">
        <v>1412</v>
      </c>
      <c r="G959" s="185" t="s">
        <v>160</v>
      </c>
      <c r="H959" s="186">
        <v>294.851</v>
      </c>
      <c r="I959" s="187"/>
      <c r="J959" s="188">
        <f>ROUND(I959*H959,2)</f>
        <v>0</v>
      </c>
      <c r="K959" s="184" t="s">
        <v>161</v>
      </c>
      <c r="L959" s="43"/>
      <c r="M959" s="189" t="s">
        <v>19</v>
      </c>
      <c r="N959" s="190" t="s">
        <v>43</v>
      </c>
      <c r="O959" s="68"/>
      <c r="P959" s="191">
        <f>O959*H959</f>
        <v>0</v>
      </c>
      <c r="Q959" s="191">
        <v>2.2000000000000001E-4</v>
      </c>
      <c r="R959" s="191">
        <f>Q959*H959</f>
        <v>6.4867220000000003E-2</v>
      </c>
      <c r="S959" s="191">
        <v>0</v>
      </c>
      <c r="T959" s="192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193" t="s">
        <v>279</v>
      </c>
      <c r="AT959" s="193" t="s">
        <v>157</v>
      </c>
      <c r="AU959" s="193" t="s">
        <v>81</v>
      </c>
      <c r="AY959" s="21" t="s">
        <v>154</v>
      </c>
      <c r="BE959" s="194">
        <f>IF(N959="základní",J959,0)</f>
        <v>0</v>
      </c>
      <c r="BF959" s="194">
        <f>IF(N959="snížená",J959,0)</f>
        <v>0</v>
      </c>
      <c r="BG959" s="194">
        <f>IF(N959="zákl. přenesená",J959,0)</f>
        <v>0</v>
      </c>
      <c r="BH959" s="194">
        <f>IF(N959="sníž. přenesená",J959,0)</f>
        <v>0</v>
      </c>
      <c r="BI959" s="194">
        <f>IF(N959="nulová",J959,0)</f>
        <v>0</v>
      </c>
      <c r="BJ959" s="21" t="s">
        <v>79</v>
      </c>
      <c r="BK959" s="194">
        <f>ROUND(I959*H959,2)</f>
        <v>0</v>
      </c>
      <c r="BL959" s="21" t="s">
        <v>279</v>
      </c>
      <c r="BM959" s="193" t="s">
        <v>1413</v>
      </c>
    </row>
    <row r="960" spans="1:65" s="2" customFormat="1" ht="11.25">
      <c r="A960" s="38"/>
      <c r="B960" s="39"/>
      <c r="C960" s="40"/>
      <c r="D960" s="195" t="s">
        <v>164</v>
      </c>
      <c r="E960" s="40"/>
      <c r="F960" s="196" t="s">
        <v>1414</v>
      </c>
      <c r="G960" s="40"/>
      <c r="H960" s="40"/>
      <c r="I960" s="197"/>
      <c r="J960" s="40"/>
      <c r="K960" s="40"/>
      <c r="L960" s="43"/>
      <c r="M960" s="198"/>
      <c r="N960" s="199"/>
      <c r="O960" s="68"/>
      <c r="P960" s="68"/>
      <c r="Q960" s="68"/>
      <c r="R960" s="68"/>
      <c r="S960" s="68"/>
      <c r="T960" s="69"/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T960" s="21" t="s">
        <v>164</v>
      </c>
      <c r="AU960" s="21" t="s">
        <v>81</v>
      </c>
    </row>
    <row r="961" spans="1:65" s="15" customFormat="1" ht="11.25">
      <c r="B961" s="233"/>
      <c r="C961" s="234"/>
      <c r="D961" s="202" t="s">
        <v>166</v>
      </c>
      <c r="E961" s="235" t="s">
        <v>19</v>
      </c>
      <c r="F961" s="236" t="s">
        <v>1408</v>
      </c>
      <c r="G961" s="234"/>
      <c r="H961" s="235" t="s">
        <v>19</v>
      </c>
      <c r="I961" s="237"/>
      <c r="J961" s="234"/>
      <c r="K961" s="234"/>
      <c r="L961" s="238"/>
      <c r="M961" s="239"/>
      <c r="N961" s="240"/>
      <c r="O961" s="240"/>
      <c r="P961" s="240"/>
      <c r="Q961" s="240"/>
      <c r="R961" s="240"/>
      <c r="S961" s="240"/>
      <c r="T961" s="241"/>
      <c r="AT961" s="242" t="s">
        <v>166</v>
      </c>
      <c r="AU961" s="242" t="s">
        <v>81</v>
      </c>
      <c r="AV961" s="15" t="s">
        <v>79</v>
      </c>
      <c r="AW961" s="15" t="s">
        <v>33</v>
      </c>
      <c r="AX961" s="15" t="s">
        <v>72</v>
      </c>
      <c r="AY961" s="242" t="s">
        <v>154</v>
      </c>
    </row>
    <row r="962" spans="1:65" s="13" customFormat="1" ht="11.25">
      <c r="B962" s="200"/>
      <c r="C962" s="201"/>
      <c r="D962" s="202" t="s">
        <v>166</v>
      </c>
      <c r="E962" s="203" t="s">
        <v>19</v>
      </c>
      <c r="F962" s="204" t="s">
        <v>1409</v>
      </c>
      <c r="G962" s="201"/>
      <c r="H962" s="205">
        <v>294.851</v>
      </c>
      <c r="I962" s="206"/>
      <c r="J962" s="201"/>
      <c r="K962" s="201"/>
      <c r="L962" s="207"/>
      <c r="M962" s="208"/>
      <c r="N962" s="209"/>
      <c r="O962" s="209"/>
      <c r="P962" s="209"/>
      <c r="Q962" s="209"/>
      <c r="R962" s="209"/>
      <c r="S962" s="209"/>
      <c r="T962" s="210"/>
      <c r="AT962" s="211" t="s">
        <v>166</v>
      </c>
      <c r="AU962" s="211" t="s">
        <v>81</v>
      </c>
      <c r="AV962" s="13" t="s">
        <v>81</v>
      </c>
      <c r="AW962" s="13" t="s">
        <v>33</v>
      </c>
      <c r="AX962" s="13" t="s">
        <v>72</v>
      </c>
      <c r="AY962" s="211" t="s">
        <v>154</v>
      </c>
    </row>
    <row r="963" spans="1:65" s="14" customFormat="1" ht="11.25">
      <c r="B963" s="212"/>
      <c r="C963" s="213"/>
      <c r="D963" s="202" t="s">
        <v>166</v>
      </c>
      <c r="E963" s="214" t="s">
        <v>19</v>
      </c>
      <c r="F963" s="215" t="s">
        <v>168</v>
      </c>
      <c r="G963" s="213"/>
      <c r="H963" s="216">
        <v>294.851</v>
      </c>
      <c r="I963" s="217"/>
      <c r="J963" s="213"/>
      <c r="K963" s="213"/>
      <c r="L963" s="218"/>
      <c r="M963" s="219"/>
      <c r="N963" s="220"/>
      <c r="O963" s="220"/>
      <c r="P963" s="220"/>
      <c r="Q963" s="220"/>
      <c r="R963" s="220"/>
      <c r="S963" s="220"/>
      <c r="T963" s="221"/>
      <c r="AT963" s="222" t="s">
        <v>166</v>
      </c>
      <c r="AU963" s="222" t="s">
        <v>81</v>
      </c>
      <c r="AV963" s="14" t="s">
        <v>169</v>
      </c>
      <c r="AW963" s="14" t="s">
        <v>33</v>
      </c>
      <c r="AX963" s="14" t="s">
        <v>79</v>
      </c>
      <c r="AY963" s="222" t="s">
        <v>154</v>
      </c>
    </row>
    <row r="964" spans="1:65" s="2" customFormat="1" ht="16.5" customHeight="1">
      <c r="A964" s="38"/>
      <c r="B964" s="39"/>
      <c r="C964" s="182" t="s">
        <v>1415</v>
      </c>
      <c r="D964" s="182" t="s">
        <v>157</v>
      </c>
      <c r="E964" s="183" t="s">
        <v>1416</v>
      </c>
      <c r="F964" s="184" t="s">
        <v>1417</v>
      </c>
      <c r="G964" s="185" t="s">
        <v>160</v>
      </c>
      <c r="H964" s="186">
        <v>31.029</v>
      </c>
      <c r="I964" s="187"/>
      <c r="J964" s="188">
        <f>ROUND(I964*H964,2)</f>
        <v>0</v>
      </c>
      <c r="K964" s="184" t="s">
        <v>161</v>
      </c>
      <c r="L964" s="43"/>
      <c r="M964" s="189" t="s">
        <v>19</v>
      </c>
      <c r="N964" s="190" t="s">
        <v>43</v>
      </c>
      <c r="O964" s="68"/>
      <c r="P964" s="191">
        <f>O964*H964</f>
        <v>0</v>
      </c>
      <c r="Q964" s="191">
        <v>2.0000000000000002E-5</v>
      </c>
      <c r="R964" s="191">
        <f>Q964*H964</f>
        <v>6.2058000000000002E-4</v>
      </c>
      <c r="S964" s="191">
        <v>0</v>
      </c>
      <c r="T964" s="192">
        <f>S964*H964</f>
        <v>0</v>
      </c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R964" s="193" t="s">
        <v>279</v>
      </c>
      <c r="AT964" s="193" t="s">
        <v>157</v>
      </c>
      <c r="AU964" s="193" t="s">
        <v>81</v>
      </c>
      <c r="AY964" s="21" t="s">
        <v>154</v>
      </c>
      <c r="BE964" s="194">
        <f>IF(N964="základní",J964,0)</f>
        <v>0</v>
      </c>
      <c r="BF964" s="194">
        <f>IF(N964="snížená",J964,0)</f>
        <v>0</v>
      </c>
      <c r="BG964" s="194">
        <f>IF(N964="zákl. přenesená",J964,0)</f>
        <v>0</v>
      </c>
      <c r="BH964" s="194">
        <f>IF(N964="sníž. přenesená",J964,0)</f>
        <v>0</v>
      </c>
      <c r="BI964" s="194">
        <f>IF(N964="nulová",J964,0)</f>
        <v>0</v>
      </c>
      <c r="BJ964" s="21" t="s">
        <v>79</v>
      </c>
      <c r="BK964" s="194">
        <f>ROUND(I964*H964,2)</f>
        <v>0</v>
      </c>
      <c r="BL964" s="21" t="s">
        <v>279</v>
      </c>
      <c r="BM964" s="193" t="s">
        <v>1418</v>
      </c>
    </row>
    <row r="965" spans="1:65" s="2" customFormat="1" ht="11.25">
      <c r="A965" s="38"/>
      <c r="B965" s="39"/>
      <c r="C965" s="40"/>
      <c r="D965" s="195" t="s">
        <v>164</v>
      </c>
      <c r="E965" s="40"/>
      <c r="F965" s="196" t="s">
        <v>1419</v>
      </c>
      <c r="G965" s="40"/>
      <c r="H965" s="40"/>
      <c r="I965" s="197"/>
      <c r="J965" s="40"/>
      <c r="K965" s="40"/>
      <c r="L965" s="43"/>
      <c r="M965" s="198"/>
      <c r="N965" s="199"/>
      <c r="O965" s="68"/>
      <c r="P965" s="68"/>
      <c r="Q965" s="68"/>
      <c r="R965" s="68"/>
      <c r="S965" s="68"/>
      <c r="T965" s="69"/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T965" s="21" t="s">
        <v>164</v>
      </c>
      <c r="AU965" s="21" t="s">
        <v>81</v>
      </c>
    </row>
    <row r="966" spans="1:65" s="13" customFormat="1" ht="11.25">
      <c r="B966" s="200"/>
      <c r="C966" s="201"/>
      <c r="D966" s="202" t="s">
        <v>166</v>
      </c>
      <c r="E966" s="203" t="s">
        <v>19</v>
      </c>
      <c r="F966" s="204" t="s">
        <v>1420</v>
      </c>
      <c r="G966" s="201"/>
      <c r="H966" s="205">
        <v>7.6289999999999996</v>
      </c>
      <c r="I966" s="206"/>
      <c r="J966" s="201"/>
      <c r="K966" s="201"/>
      <c r="L966" s="207"/>
      <c r="M966" s="208"/>
      <c r="N966" s="209"/>
      <c r="O966" s="209"/>
      <c r="P966" s="209"/>
      <c r="Q966" s="209"/>
      <c r="R966" s="209"/>
      <c r="S966" s="209"/>
      <c r="T966" s="210"/>
      <c r="AT966" s="211" t="s">
        <v>166</v>
      </c>
      <c r="AU966" s="211" t="s">
        <v>81</v>
      </c>
      <c r="AV966" s="13" t="s">
        <v>81</v>
      </c>
      <c r="AW966" s="13" t="s">
        <v>33</v>
      </c>
      <c r="AX966" s="13" t="s">
        <v>72</v>
      </c>
      <c r="AY966" s="211" t="s">
        <v>154</v>
      </c>
    </row>
    <row r="967" spans="1:65" s="13" customFormat="1" ht="11.25">
      <c r="B967" s="200"/>
      <c r="C967" s="201"/>
      <c r="D967" s="202" t="s">
        <v>166</v>
      </c>
      <c r="E967" s="203" t="s">
        <v>19</v>
      </c>
      <c r="F967" s="204" t="s">
        <v>1421</v>
      </c>
      <c r="G967" s="201"/>
      <c r="H967" s="205">
        <v>15.4</v>
      </c>
      <c r="I967" s="206"/>
      <c r="J967" s="201"/>
      <c r="K967" s="201"/>
      <c r="L967" s="207"/>
      <c r="M967" s="208"/>
      <c r="N967" s="209"/>
      <c r="O967" s="209"/>
      <c r="P967" s="209"/>
      <c r="Q967" s="209"/>
      <c r="R967" s="209"/>
      <c r="S967" s="209"/>
      <c r="T967" s="210"/>
      <c r="AT967" s="211" t="s">
        <v>166</v>
      </c>
      <c r="AU967" s="211" t="s">
        <v>81</v>
      </c>
      <c r="AV967" s="13" t="s">
        <v>81</v>
      </c>
      <c r="AW967" s="13" t="s">
        <v>33</v>
      </c>
      <c r="AX967" s="13" t="s">
        <v>72</v>
      </c>
      <c r="AY967" s="211" t="s">
        <v>154</v>
      </c>
    </row>
    <row r="968" spans="1:65" s="13" customFormat="1" ht="11.25">
      <c r="B968" s="200"/>
      <c r="C968" s="201"/>
      <c r="D968" s="202" t="s">
        <v>166</v>
      </c>
      <c r="E968" s="203" t="s">
        <v>19</v>
      </c>
      <c r="F968" s="204" t="s">
        <v>1422</v>
      </c>
      <c r="G968" s="201"/>
      <c r="H968" s="205">
        <v>8</v>
      </c>
      <c r="I968" s="206"/>
      <c r="J968" s="201"/>
      <c r="K968" s="201"/>
      <c r="L968" s="207"/>
      <c r="M968" s="208"/>
      <c r="N968" s="209"/>
      <c r="O968" s="209"/>
      <c r="P968" s="209"/>
      <c r="Q968" s="209"/>
      <c r="R968" s="209"/>
      <c r="S968" s="209"/>
      <c r="T968" s="210"/>
      <c r="AT968" s="211" t="s">
        <v>166</v>
      </c>
      <c r="AU968" s="211" t="s">
        <v>81</v>
      </c>
      <c r="AV968" s="13" t="s">
        <v>81</v>
      </c>
      <c r="AW968" s="13" t="s">
        <v>33</v>
      </c>
      <c r="AX968" s="13" t="s">
        <v>72</v>
      </c>
      <c r="AY968" s="211" t="s">
        <v>154</v>
      </c>
    </row>
    <row r="969" spans="1:65" s="14" customFormat="1" ht="11.25">
      <c r="B969" s="212"/>
      <c r="C969" s="213"/>
      <c r="D969" s="202" t="s">
        <v>166</v>
      </c>
      <c r="E969" s="214" t="s">
        <v>19</v>
      </c>
      <c r="F969" s="215" t="s">
        <v>168</v>
      </c>
      <c r="G969" s="213"/>
      <c r="H969" s="216">
        <v>31.029</v>
      </c>
      <c r="I969" s="217"/>
      <c r="J969" s="213"/>
      <c r="K969" s="213"/>
      <c r="L969" s="218"/>
      <c r="M969" s="219"/>
      <c r="N969" s="220"/>
      <c r="O969" s="220"/>
      <c r="P969" s="220"/>
      <c r="Q969" s="220"/>
      <c r="R969" s="220"/>
      <c r="S969" s="220"/>
      <c r="T969" s="221"/>
      <c r="AT969" s="222" t="s">
        <v>166</v>
      </c>
      <c r="AU969" s="222" t="s">
        <v>81</v>
      </c>
      <c r="AV969" s="14" t="s">
        <v>169</v>
      </c>
      <c r="AW969" s="14" t="s">
        <v>33</v>
      </c>
      <c r="AX969" s="14" t="s">
        <v>79</v>
      </c>
      <c r="AY969" s="222" t="s">
        <v>154</v>
      </c>
    </row>
    <row r="970" spans="1:65" s="2" customFormat="1" ht="16.5" customHeight="1">
      <c r="A970" s="38"/>
      <c r="B970" s="39"/>
      <c r="C970" s="182" t="s">
        <v>1423</v>
      </c>
      <c r="D970" s="182" t="s">
        <v>157</v>
      </c>
      <c r="E970" s="183" t="s">
        <v>1424</v>
      </c>
      <c r="F970" s="184" t="s">
        <v>1425</v>
      </c>
      <c r="G970" s="185" t="s">
        <v>160</v>
      </c>
      <c r="H970" s="186">
        <v>31.029</v>
      </c>
      <c r="I970" s="187"/>
      <c r="J970" s="188">
        <f>ROUND(I970*H970,2)</f>
        <v>0</v>
      </c>
      <c r="K970" s="184" t="s">
        <v>161</v>
      </c>
      <c r="L970" s="43"/>
      <c r="M970" s="189" t="s">
        <v>19</v>
      </c>
      <c r="N970" s="190" t="s">
        <v>43</v>
      </c>
      <c r="O970" s="68"/>
      <c r="P970" s="191">
        <f>O970*H970</f>
        <v>0</v>
      </c>
      <c r="Q970" s="191">
        <v>1.3999999999999999E-4</v>
      </c>
      <c r="R970" s="191">
        <f>Q970*H970</f>
        <v>4.3440599999999994E-3</v>
      </c>
      <c r="S970" s="191">
        <v>0</v>
      </c>
      <c r="T970" s="192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193" t="s">
        <v>279</v>
      </c>
      <c r="AT970" s="193" t="s">
        <v>157</v>
      </c>
      <c r="AU970" s="193" t="s">
        <v>81</v>
      </c>
      <c r="AY970" s="21" t="s">
        <v>154</v>
      </c>
      <c r="BE970" s="194">
        <f>IF(N970="základní",J970,0)</f>
        <v>0</v>
      </c>
      <c r="BF970" s="194">
        <f>IF(N970="snížená",J970,0)</f>
        <v>0</v>
      </c>
      <c r="BG970" s="194">
        <f>IF(N970="zákl. přenesená",J970,0)</f>
        <v>0</v>
      </c>
      <c r="BH970" s="194">
        <f>IF(N970="sníž. přenesená",J970,0)</f>
        <v>0</v>
      </c>
      <c r="BI970" s="194">
        <f>IF(N970="nulová",J970,0)</f>
        <v>0</v>
      </c>
      <c r="BJ970" s="21" t="s">
        <v>79</v>
      </c>
      <c r="BK970" s="194">
        <f>ROUND(I970*H970,2)</f>
        <v>0</v>
      </c>
      <c r="BL970" s="21" t="s">
        <v>279</v>
      </c>
      <c r="BM970" s="193" t="s">
        <v>1426</v>
      </c>
    </row>
    <row r="971" spans="1:65" s="2" customFormat="1" ht="11.25">
      <c r="A971" s="38"/>
      <c r="B971" s="39"/>
      <c r="C971" s="40"/>
      <c r="D971" s="195" t="s">
        <v>164</v>
      </c>
      <c r="E971" s="40"/>
      <c r="F971" s="196" t="s">
        <v>1427</v>
      </c>
      <c r="G971" s="40"/>
      <c r="H971" s="40"/>
      <c r="I971" s="197"/>
      <c r="J971" s="40"/>
      <c r="K971" s="40"/>
      <c r="L971" s="43"/>
      <c r="M971" s="198"/>
      <c r="N971" s="199"/>
      <c r="O971" s="68"/>
      <c r="P971" s="68"/>
      <c r="Q971" s="68"/>
      <c r="R971" s="68"/>
      <c r="S971" s="68"/>
      <c r="T971" s="69"/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T971" s="21" t="s">
        <v>164</v>
      </c>
      <c r="AU971" s="21" t="s">
        <v>81</v>
      </c>
    </row>
    <row r="972" spans="1:65" s="13" customFormat="1" ht="11.25">
      <c r="B972" s="200"/>
      <c r="C972" s="201"/>
      <c r="D972" s="202" t="s">
        <v>166</v>
      </c>
      <c r="E972" s="203" t="s">
        <v>19</v>
      </c>
      <c r="F972" s="204" t="s">
        <v>1420</v>
      </c>
      <c r="G972" s="201"/>
      <c r="H972" s="205">
        <v>7.6289999999999996</v>
      </c>
      <c r="I972" s="206"/>
      <c r="J972" s="201"/>
      <c r="K972" s="201"/>
      <c r="L972" s="207"/>
      <c r="M972" s="208"/>
      <c r="N972" s="209"/>
      <c r="O972" s="209"/>
      <c r="P972" s="209"/>
      <c r="Q972" s="209"/>
      <c r="R972" s="209"/>
      <c r="S972" s="209"/>
      <c r="T972" s="210"/>
      <c r="AT972" s="211" t="s">
        <v>166</v>
      </c>
      <c r="AU972" s="211" t="s">
        <v>81</v>
      </c>
      <c r="AV972" s="13" t="s">
        <v>81</v>
      </c>
      <c r="AW972" s="13" t="s">
        <v>33</v>
      </c>
      <c r="AX972" s="13" t="s">
        <v>72</v>
      </c>
      <c r="AY972" s="211" t="s">
        <v>154</v>
      </c>
    </row>
    <row r="973" spans="1:65" s="13" customFormat="1" ht="11.25">
      <c r="B973" s="200"/>
      <c r="C973" s="201"/>
      <c r="D973" s="202" t="s">
        <v>166</v>
      </c>
      <c r="E973" s="203" t="s">
        <v>19</v>
      </c>
      <c r="F973" s="204" t="s">
        <v>1421</v>
      </c>
      <c r="G973" s="201"/>
      <c r="H973" s="205">
        <v>15.4</v>
      </c>
      <c r="I973" s="206"/>
      <c r="J973" s="201"/>
      <c r="K973" s="201"/>
      <c r="L973" s="207"/>
      <c r="M973" s="208"/>
      <c r="N973" s="209"/>
      <c r="O973" s="209"/>
      <c r="P973" s="209"/>
      <c r="Q973" s="209"/>
      <c r="R973" s="209"/>
      <c r="S973" s="209"/>
      <c r="T973" s="210"/>
      <c r="AT973" s="211" t="s">
        <v>166</v>
      </c>
      <c r="AU973" s="211" t="s">
        <v>81</v>
      </c>
      <c r="AV973" s="13" t="s">
        <v>81</v>
      </c>
      <c r="AW973" s="13" t="s">
        <v>33</v>
      </c>
      <c r="AX973" s="13" t="s">
        <v>72</v>
      </c>
      <c r="AY973" s="211" t="s">
        <v>154</v>
      </c>
    </row>
    <row r="974" spans="1:65" s="13" customFormat="1" ht="11.25">
      <c r="B974" s="200"/>
      <c r="C974" s="201"/>
      <c r="D974" s="202" t="s">
        <v>166</v>
      </c>
      <c r="E974" s="203" t="s">
        <v>19</v>
      </c>
      <c r="F974" s="204" t="s">
        <v>1422</v>
      </c>
      <c r="G974" s="201"/>
      <c r="H974" s="205">
        <v>8</v>
      </c>
      <c r="I974" s="206"/>
      <c r="J974" s="201"/>
      <c r="K974" s="201"/>
      <c r="L974" s="207"/>
      <c r="M974" s="208"/>
      <c r="N974" s="209"/>
      <c r="O974" s="209"/>
      <c r="P974" s="209"/>
      <c r="Q974" s="209"/>
      <c r="R974" s="209"/>
      <c r="S974" s="209"/>
      <c r="T974" s="210"/>
      <c r="AT974" s="211" t="s">
        <v>166</v>
      </c>
      <c r="AU974" s="211" t="s">
        <v>81</v>
      </c>
      <c r="AV974" s="13" t="s">
        <v>81</v>
      </c>
      <c r="AW974" s="13" t="s">
        <v>33</v>
      </c>
      <c r="AX974" s="13" t="s">
        <v>72</v>
      </c>
      <c r="AY974" s="211" t="s">
        <v>154</v>
      </c>
    </row>
    <row r="975" spans="1:65" s="14" customFormat="1" ht="11.25">
      <c r="B975" s="212"/>
      <c r="C975" s="213"/>
      <c r="D975" s="202" t="s">
        <v>166</v>
      </c>
      <c r="E975" s="214" t="s">
        <v>19</v>
      </c>
      <c r="F975" s="215" t="s">
        <v>168</v>
      </c>
      <c r="G975" s="213"/>
      <c r="H975" s="216">
        <v>31.029</v>
      </c>
      <c r="I975" s="217"/>
      <c r="J975" s="213"/>
      <c r="K975" s="213"/>
      <c r="L975" s="218"/>
      <c r="M975" s="219"/>
      <c r="N975" s="220"/>
      <c r="O975" s="220"/>
      <c r="P975" s="220"/>
      <c r="Q975" s="220"/>
      <c r="R975" s="220"/>
      <c r="S975" s="220"/>
      <c r="T975" s="221"/>
      <c r="AT975" s="222" t="s">
        <v>166</v>
      </c>
      <c r="AU975" s="222" t="s">
        <v>81</v>
      </c>
      <c r="AV975" s="14" t="s">
        <v>169</v>
      </c>
      <c r="AW975" s="14" t="s">
        <v>33</v>
      </c>
      <c r="AX975" s="14" t="s">
        <v>79</v>
      </c>
      <c r="AY975" s="222" t="s">
        <v>154</v>
      </c>
    </row>
    <row r="976" spans="1:65" s="2" customFormat="1" ht="16.5" customHeight="1">
      <c r="A976" s="38"/>
      <c r="B976" s="39"/>
      <c r="C976" s="182" t="s">
        <v>1428</v>
      </c>
      <c r="D976" s="182" t="s">
        <v>157</v>
      </c>
      <c r="E976" s="183" t="s">
        <v>1429</v>
      </c>
      <c r="F976" s="184" t="s">
        <v>1430</v>
      </c>
      <c r="G976" s="185" t="s">
        <v>160</v>
      </c>
      <c r="H976" s="186">
        <v>31.029</v>
      </c>
      <c r="I976" s="187"/>
      <c r="J976" s="188">
        <f>ROUND(I976*H976,2)</f>
        <v>0</v>
      </c>
      <c r="K976" s="184" t="s">
        <v>161</v>
      </c>
      <c r="L976" s="43"/>
      <c r="M976" s="189" t="s">
        <v>19</v>
      </c>
      <c r="N976" s="190" t="s">
        <v>43</v>
      </c>
      <c r="O976" s="68"/>
      <c r="P976" s="191">
        <f>O976*H976</f>
        <v>0</v>
      </c>
      <c r="Q976" s="191">
        <v>1.2E-4</v>
      </c>
      <c r="R976" s="191">
        <f>Q976*H976</f>
        <v>3.7234799999999999E-3</v>
      </c>
      <c r="S976" s="191">
        <v>0</v>
      </c>
      <c r="T976" s="192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193" t="s">
        <v>279</v>
      </c>
      <c r="AT976" s="193" t="s">
        <v>157</v>
      </c>
      <c r="AU976" s="193" t="s">
        <v>81</v>
      </c>
      <c r="AY976" s="21" t="s">
        <v>154</v>
      </c>
      <c r="BE976" s="194">
        <f>IF(N976="základní",J976,0)</f>
        <v>0</v>
      </c>
      <c r="BF976" s="194">
        <f>IF(N976="snížená",J976,0)</f>
        <v>0</v>
      </c>
      <c r="BG976" s="194">
        <f>IF(N976="zákl. přenesená",J976,0)</f>
        <v>0</v>
      </c>
      <c r="BH976" s="194">
        <f>IF(N976="sníž. přenesená",J976,0)</f>
        <v>0</v>
      </c>
      <c r="BI976" s="194">
        <f>IF(N976="nulová",J976,0)</f>
        <v>0</v>
      </c>
      <c r="BJ976" s="21" t="s">
        <v>79</v>
      </c>
      <c r="BK976" s="194">
        <f>ROUND(I976*H976,2)</f>
        <v>0</v>
      </c>
      <c r="BL976" s="21" t="s">
        <v>279</v>
      </c>
      <c r="BM976" s="193" t="s">
        <v>1431</v>
      </c>
    </row>
    <row r="977" spans="1:65" s="2" customFormat="1" ht="11.25">
      <c r="A977" s="38"/>
      <c r="B977" s="39"/>
      <c r="C977" s="40"/>
      <c r="D977" s="195" t="s">
        <v>164</v>
      </c>
      <c r="E977" s="40"/>
      <c r="F977" s="196" t="s">
        <v>1432</v>
      </c>
      <c r="G977" s="40"/>
      <c r="H977" s="40"/>
      <c r="I977" s="197"/>
      <c r="J977" s="40"/>
      <c r="K977" s="40"/>
      <c r="L977" s="43"/>
      <c r="M977" s="198"/>
      <c r="N977" s="199"/>
      <c r="O977" s="68"/>
      <c r="P977" s="68"/>
      <c r="Q977" s="68"/>
      <c r="R977" s="68"/>
      <c r="S977" s="68"/>
      <c r="T977" s="69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T977" s="21" t="s">
        <v>164</v>
      </c>
      <c r="AU977" s="21" t="s">
        <v>81</v>
      </c>
    </row>
    <row r="978" spans="1:65" s="13" customFormat="1" ht="11.25">
      <c r="B978" s="200"/>
      <c r="C978" s="201"/>
      <c r="D978" s="202" t="s">
        <v>166</v>
      </c>
      <c r="E978" s="203" t="s">
        <v>19</v>
      </c>
      <c r="F978" s="204" t="s">
        <v>1420</v>
      </c>
      <c r="G978" s="201"/>
      <c r="H978" s="205">
        <v>7.6289999999999996</v>
      </c>
      <c r="I978" s="206"/>
      <c r="J978" s="201"/>
      <c r="K978" s="201"/>
      <c r="L978" s="207"/>
      <c r="M978" s="208"/>
      <c r="N978" s="209"/>
      <c r="O978" s="209"/>
      <c r="P978" s="209"/>
      <c r="Q978" s="209"/>
      <c r="R978" s="209"/>
      <c r="S978" s="209"/>
      <c r="T978" s="210"/>
      <c r="AT978" s="211" t="s">
        <v>166</v>
      </c>
      <c r="AU978" s="211" t="s">
        <v>81</v>
      </c>
      <c r="AV978" s="13" t="s">
        <v>81</v>
      </c>
      <c r="AW978" s="13" t="s">
        <v>33</v>
      </c>
      <c r="AX978" s="13" t="s">
        <v>72</v>
      </c>
      <c r="AY978" s="211" t="s">
        <v>154</v>
      </c>
    </row>
    <row r="979" spans="1:65" s="13" customFormat="1" ht="11.25">
      <c r="B979" s="200"/>
      <c r="C979" s="201"/>
      <c r="D979" s="202" t="s">
        <v>166</v>
      </c>
      <c r="E979" s="203" t="s">
        <v>19</v>
      </c>
      <c r="F979" s="204" t="s">
        <v>1421</v>
      </c>
      <c r="G979" s="201"/>
      <c r="H979" s="205">
        <v>15.4</v>
      </c>
      <c r="I979" s="206"/>
      <c r="J979" s="201"/>
      <c r="K979" s="201"/>
      <c r="L979" s="207"/>
      <c r="M979" s="208"/>
      <c r="N979" s="209"/>
      <c r="O979" s="209"/>
      <c r="P979" s="209"/>
      <c r="Q979" s="209"/>
      <c r="R979" s="209"/>
      <c r="S979" s="209"/>
      <c r="T979" s="210"/>
      <c r="AT979" s="211" t="s">
        <v>166</v>
      </c>
      <c r="AU979" s="211" t="s">
        <v>81</v>
      </c>
      <c r="AV979" s="13" t="s">
        <v>81</v>
      </c>
      <c r="AW979" s="13" t="s">
        <v>33</v>
      </c>
      <c r="AX979" s="13" t="s">
        <v>72</v>
      </c>
      <c r="AY979" s="211" t="s">
        <v>154</v>
      </c>
    </row>
    <row r="980" spans="1:65" s="13" customFormat="1" ht="11.25">
      <c r="B980" s="200"/>
      <c r="C980" s="201"/>
      <c r="D980" s="202" t="s">
        <v>166</v>
      </c>
      <c r="E980" s="203" t="s">
        <v>19</v>
      </c>
      <c r="F980" s="204" t="s">
        <v>1422</v>
      </c>
      <c r="G980" s="201"/>
      <c r="H980" s="205">
        <v>8</v>
      </c>
      <c r="I980" s="206"/>
      <c r="J980" s="201"/>
      <c r="K980" s="201"/>
      <c r="L980" s="207"/>
      <c r="M980" s="208"/>
      <c r="N980" s="209"/>
      <c r="O980" s="209"/>
      <c r="P980" s="209"/>
      <c r="Q980" s="209"/>
      <c r="R980" s="209"/>
      <c r="S980" s="209"/>
      <c r="T980" s="210"/>
      <c r="AT980" s="211" t="s">
        <v>166</v>
      </c>
      <c r="AU980" s="211" t="s">
        <v>81</v>
      </c>
      <c r="AV980" s="13" t="s">
        <v>81</v>
      </c>
      <c r="AW980" s="13" t="s">
        <v>33</v>
      </c>
      <c r="AX980" s="13" t="s">
        <v>72</v>
      </c>
      <c r="AY980" s="211" t="s">
        <v>154</v>
      </c>
    </row>
    <row r="981" spans="1:65" s="14" customFormat="1" ht="11.25">
      <c r="B981" s="212"/>
      <c r="C981" s="213"/>
      <c r="D981" s="202" t="s">
        <v>166</v>
      </c>
      <c r="E981" s="214" t="s">
        <v>19</v>
      </c>
      <c r="F981" s="215" t="s">
        <v>168</v>
      </c>
      <c r="G981" s="213"/>
      <c r="H981" s="216">
        <v>31.029</v>
      </c>
      <c r="I981" s="217"/>
      <c r="J981" s="213"/>
      <c r="K981" s="213"/>
      <c r="L981" s="218"/>
      <c r="M981" s="219"/>
      <c r="N981" s="220"/>
      <c r="O981" s="220"/>
      <c r="P981" s="220"/>
      <c r="Q981" s="220"/>
      <c r="R981" s="220"/>
      <c r="S981" s="220"/>
      <c r="T981" s="221"/>
      <c r="AT981" s="222" t="s">
        <v>166</v>
      </c>
      <c r="AU981" s="222" t="s">
        <v>81</v>
      </c>
      <c r="AV981" s="14" t="s">
        <v>169</v>
      </c>
      <c r="AW981" s="14" t="s">
        <v>33</v>
      </c>
      <c r="AX981" s="14" t="s">
        <v>79</v>
      </c>
      <c r="AY981" s="222" t="s">
        <v>154</v>
      </c>
    </row>
    <row r="982" spans="1:65" s="2" customFormat="1" ht="16.5" customHeight="1">
      <c r="A982" s="38"/>
      <c r="B982" s="39"/>
      <c r="C982" s="182" t="s">
        <v>1433</v>
      </c>
      <c r="D982" s="182" t="s">
        <v>157</v>
      </c>
      <c r="E982" s="183" t="s">
        <v>1434</v>
      </c>
      <c r="F982" s="184" t="s">
        <v>1435</v>
      </c>
      <c r="G982" s="185" t="s">
        <v>160</v>
      </c>
      <c r="H982" s="186">
        <v>31.029</v>
      </c>
      <c r="I982" s="187"/>
      <c r="J982" s="188">
        <f>ROUND(I982*H982,2)</f>
        <v>0</v>
      </c>
      <c r="K982" s="184" t="s">
        <v>161</v>
      </c>
      <c r="L982" s="43"/>
      <c r="M982" s="189" t="s">
        <v>19</v>
      </c>
      <c r="N982" s="190" t="s">
        <v>43</v>
      </c>
      <c r="O982" s="68"/>
      <c r="P982" s="191">
        <f>O982*H982</f>
        <v>0</v>
      </c>
      <c r="Q982" s="191">
        <v>1.2E-4</v>
      </c>
      <c r="R982" s="191">
        <f>Q982*H982</f>
        <v>3.7234799999999999E-3</v>
      </c>
      <c r="S982" s="191">
        <v>0</v>
      </c>
      <c r="T982" s="192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193" t="s">
        <v>279</v>
      </c>
      <c r="AT982" s="193" t="s">
        <v>157</v>
      </c>
      <c r="AU982" s="193" t="s">
        <v>81</v>
      </c>
      <c r="AY982" s="21" t="s">
        <v>154</v>
      </c>
      <c r="BE982" s="194">
        <f>IF(N982="základní",J982,0)</f>
        <v>0</v>
      </c>
      <c r="BF982" s="194">
        <f>IF(N982="snížená",J982,0)</f>
        <v>0</v>
      </c>
      <c r="BG982" s="194">
        <f>IF(N982="zákl. přenesená",J982,0)</f>
        <v>0</v>
      </c>
      <c r="BH982" s="194">
        <f>IF(N982="sníž. přenesená",J982,0)</f>
        <v>0</v>
      </c>
      <c r="BI982" s="194">
        <f>IF(N982="nulová",J982,0)</f>
        <v>0</v>
      </c>
      <c r="BJ982" s="21" t="s">
        <v>79</v>
      </c>
      <c r="BK982" s="194">
        <f>ROUND(I982*H982,2)</f>
        <v>0</v>
      </c>
      <c r="BL982" s="21" t="s">
        <v>279</v>
      </c>
      <c r="BM982" s="193" t="s">
        <v>1436</v>
      </c>
    </row>
    <row r="983" spans="1:65" s="2" customFormat="1" ht="11.25">
      <c r="A983" s="38"/>
      <c r="B983" s="39"/>
      <c r="C983" s="40"/>
      <c r="D983" s="195" t="s">
        <v>164</v>
      </c>
      <c r="E983" s="40"/>
      <c r="F983" s="196" t="s">
        <v>1437</v>
      </c>
      <c r="G983" s="40"/>
      <c r="H983" s="40"/>
      <c r="I983" s="197"/>
      <c r="J983" s="40"/>
      <c r="K983" s="40"/>
      <c r="L983" s="43"/>
      <c r="M983" s="198"/>
      <c r="N983" s="199"/>
      <c r="O983" s="68"/>
      <c r="P983" s="68"/>
      <c r="Q983" s="68"/>
      <c r="R983" s="68"/>
      <c r="S983" s="68"/>
      <c r="T983" s="69"/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T983" s="21" t="s">
        <v>164</v>
      </c>
      <c r="AU983" s="21" t="s">
        <v>81</v>
      </c>
    </row>
    <row r="984" spans="1:65" s="2" customFormat="1" ht="16.5" customHeight="1">
      <c r="A984" s="38"/>
      <c r="B984" s="39"/>
      <c r="C984" s="182" t="s">
        <v>1438</v>
      </c>
      <c r="D984" s="182" t="s">
        <v>157</v>
      </c>
      <c r="E984" s="183" t="s">
        <v>1439</v>
      </c>
      <c r="F984" s="184" t="s">
        <v>1440</v>
      </c>
      <c r="G984" s="185" t="s">
        <v>160</v>
      </c>
      <c r="H984" s="186">
        <v>42.078000000000003</v>
      </c>
      <c r="I984" s="187"/>
      <c r="J984" s="188">
        <f>ROUND(I984*H984,2)</f>
        <v>0</v>
      </c>
      <c r="K984" s="184" t="s">
        <v>161</v>
      </c>
      <c r="L984" s="43"/>
      <c r="M984" s="189" t="s">
        <v>19</v>
      </c>
      <c r="N984" s="190" t="s">
        <v>43</v>
      </c>
      <c r="O984" s="68"/>
      <c r="P984" s="191">
        <f>O984*H984</f>
        <v>0</v>
      </c>
      <c r="Q984" s="191">
        <v>4.2999999999999999E-4</v>
      </c>
      <c r="R984" s="191">
        <f>Q984*H984</f>
        <v>1.8093540000000002E-2</v>
      </c>
      <c r="S984" s="191">
        <v>0</v>
      </c>
      <c r="T984" s="192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193" t="s">
        <v>279</v>
      </c>
      <c r="AT984" s="193" t="s">
        <v>157</v>
      </c>
      <c r="AU984" s="193" t="s">
        <v>81</v>
      </c>
      <c r="AY984" s="21" t="s">
        <v>154</v>
      </c>
      <c r="BE984" s="194">
        <f>IF(N984="základní",J984,0)</f>
        <v>0</v>
      </c>
      <c r="BF984" s="194">
        <f>IF(N984="snížená",J984,0)</f>
        <v>0</v>
      </c>
      <c r="BG984" s="194">
        <f>IF(N984="zákl. přenesená",J984,0)</f>
        <v>0</v>
      </c>
      <c r="BH984" s="194">
        <f>IF(N984="sníž. přenesená",J984,0)</f>
        <v>0</v>
      </c>
      <c r="BI984" s="194">
        <f>IF(N984="nulová",J984,0)</f>
        <v>0</v>
      </c>
      <c r="BJ984" s="21" t="s">
        <v>79</v>
      </c>
      <c r="BK984" s="194">
        <f>ROUND(I984*H984,2)</f>
        <v>0</v>
      </c>
      <c r="BL984" s="21" t="s">
        <v>279</v>
      </c>
      <c r="BM984" s="193" t="s">
        <v>1441</v>
      </c>
    </row>
    <row r="985" spans="1:65" s="2" customFormat="1" ht="11.25">
      <c r="A985" s="38"/>
      <c r="B985" s="39"/>
      <c r="C985" s="40"/>
      <c r="D985" s="195" t="s">
        <v>164</v>
      </c>
      <c r="E985" s="40"/>
      <c r="F985" s="196" t="s">
        <v>1442</v>
      </c>
      <c r="G985" s="40"/>
      <c r="H985" s="40"/>
      <c r="I985" s="197"/>
      <c r="J985" s="40"/>
      <c r="K985" s="40"/>
      <c r="L985" s="43"/>
      <c r="M985" s="198"/>
      <c r="N985" s="199"/>
      <c r="O985" s="68"/>
      <c r="P985" s="68"/>
      <c r="Q985" s="68"/>
      <c r="R985" s="68"/>
      <c r="S985" s="68"/>
      <c r="T985" s="69"/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T985" s="21" t="s">
        <v>164</v>
      </c>
      <c r="AU985" s="21" t="s">
        <v>81</v>
      </c>
    </row>
    <row r="986" spans="1:65" s="13" customFormat="1" ht="11.25">
      <c r="B986" s="200"/>
      <c r="C986" s="201"/>
      <c r="D986" s="202" t="s">
        <v>166</v>
      </c>
      <c r="E986" s="203" t="s">
        <v>19</v>
      </c>
      <c r="F986" s="204" t="s">
        <v>521</v>
      </c>
      <c r="G986" s="201"/>
      <c r="H986" s="205">
        <v>39.328000000000003</v>
      </c>
      <c r="I986" s="206"/>
      <c r="J986" s="201"/>
      <c r="K986" s="201"/>
      <c r="L986" s="207"/>
      <c r="M986" s="208"/>
      <c r="N986" s="209"/>
      <c r="O986" s="209"/>
      <c r="P986" s="209"/>
      <c r="Q986" s="209"/>
      <c r="R986" s="209"/>
      <c r="S986" s="209"/>
      <c r="T986" s="210"/>
      <c r="AT986" s="211" t="s">
        <v>166</v>
      </c>
      <c r="AU986" s="211" t="s">
        <v>81</v>
      </c>
      <c r="AV986" s="13" t="s">
        <v>81</v>
      </c>
      <c r="AW986" s="13" t="s">
        <v>33</v>
      </c>
      <c r="AX986" s="13" t="s">
        <v>72</v>
      </c>
      <c r="AY986" s="211" t="s">
        <v>154</v>
      </c>
    </row>
    <row r="987" spans="1:65" s="13" customFormat="1" ht="11.25">
      <c r="B987" s="200"/>
      <c r="C987" s="201"/>
      <c r="D987" s="202" t="s">
        <v>166</v>
      </c>
      <c r="E987" s="203" t="s">
        <v>19</v>
      </c>
      <c r="F987" s="204" t="s">
        <v>1443</v>
      </c>
      <c r="G987" s="201"/>
      <c r="H987" s="205">
        <v>2.75</v>
      </c>
      <c r="I987" s="206"/>
      <c r="J987" s="201"/>
      <c r="K987" s="201"/>
      <c r="L987" s="207"/>
      <c r="M987" s="208"/>
      <c r="N987" s="209"/>
      <c r="O987" s="209"/>
      <c r="P987" s="209"/>
      <c r="Q987" s="209"/>
      <c r="R987" s="209"/>
      <c r="S987" s="209"/>
      <c r="T987" s="210"/>
      <c r="AT987" s="211" t="s">
        <v>166</v>
      </c>
      <c r="AU987" s="211" t="s">
        <v>81</v>
      </c>
      <c r="AV987" s="13" t="s">
        <v>81</v>
      </c>
      <c r="AW987" s="13" t="s">
        <v>33</v>
      </c>
      <c r="AX987" s="13" t="s">
        <v>72</v>
      </c>
      <c r="AY987" s="211" t="s">
        <v>154</v>
      </c>
    </row>
    <row r="988" spans="1:65" s="14" customFormat="1" ht="11.25">
      <c r="B988" s="212"/>
      <c r="C988" s="213"/>
      <c r="D988" s="202" t="s">
        <v>166</v>
      </c>
      <c r="E988" s="214" t="s">
        <v>19</v>
      </c>
      <c r="F988" s="215" t="s">
        <v>168</v>
      </c>
      <c r="G988" s="213"/>
      <c r="H988" s="216">
        <v>42.078000000000003</v>
      </c>
      <c r="I988" s="217"/>
      <c r="J988" s="213"/>
      <c r="K988" s="213"/>
      <c r="L988" s="218"/>
      <c r="M988" s="219"/>
      <c r="N988" s="220"/>
      <c r="O988" s="220"/>
      <c r="P988" s="220"/>
      <c r="Q988" s="220"/>
      <c r="R988" s="220"/>
      <c r="S988" s="220"/>
      <c r="T988" s="221"/>
      <c r="AT988" s="222" t="s">
        <v>166</v>
      </c>
      <c r="AU988" s="222" t="s">
        <v>81</v>
      </c>
      <c r="AV988" s="14" t="s">
        <v>169</v>
      </c>
      <c r="AW988" s="14" t="s">
        <v>33</v>
      </c>
      <c r="AX988" s="14" t="s">
        <v>79</v>
      </c>
      <c r="AY988" s="222" t="s">
        <v>154</v>
      </c>
    </row>
    <row r="989" spans="1:65" s="2" customFormat="1" ht="16.5" customHeight="1">
      <c r="A989" s="38"/>
      <c r="B989" s="39"/>
      <c r="C989" s="182" t="s">
        <v>1444</v>
      </c>
      <c r="D989" s="182" t="s">
        <v>157</v>
      </c>
      <c r="E989" s="183" t="s">
        <v>1445</v>
      </c>
      <c r="F989" s="184" t="s">
        <v>1446</v>
      </c>
      <c r="G989" s="185" t="s">
        <v>160</v>
      </c>
      <c r="H989" s="186">
        <v>42.078000000000003</v>
      </c>
      <c r="I989" s="187"/>
      <c r="J989" s="188">
        <f>ROUND(I989*H989,2)</f>
        <v>0</v>
      </c>
      <c r="K989" s="184" t="s">
        <v>161</v>
      </c>
      <c r="L989" s="43"/>
      <c r="M989" s="189" t="s">
        <v>19</v>
      </c>
      <c r="N989" s="190" t="s">
        <v>43</v>
      </c>
      <c r="O989" s="68"/>
      <c r="P989" s="191">
        <f>O989*H989</f>
        <v>0</v>
      </c>
      <c r="Q989" s="191">
        <v>6.6E-4</v>
      </c>
      <c r="R989" s="191">
        <f>Q989*H989</f>
        <v>2.7771480000000001E-2</v>
      </c>
      <c r="S989" s="191">
        <v>0</v>
      </c>
      <c r="T989" s="192">
        <f>S989*H989</f>
        <v>0</v>
      </c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R989" s="193" t="s">
        <v>279</v>
      </c>
      <c r="AT989" s="193" t="s">
        <v>157</v>
      </c>
      <c r="AU989" s="193" t="s">
        <v>81</v>
      </c>
      <c r="AY989" s="21" t="s">
        <v>154</v>
      </c>
      <c r="BE989" s="194">
        <f>IF(N989="základní",J989,0)</f>
        <v>0</v>
      </c>
      <c r="BF989" s="194">
        <f>IF(N989="snížená",J989,0)</f>
        <v>0</v>
      </c>
      <c r="BG989" s="194">
        <f>IF(N989="zákl. přenesená",J989,0)</f>
        <v>0</v>
      </c>
      <c r="BH989" s="194">
        <f>IF(N989="sníž. přenesená",J989,0)</f>
        <v>0</v>
      </c>
      <c r="BI989" s="194">
        <f>IF(N989="nulová",J989,0)</f>
        <v>0</v>
      </c>
      <c r="BJ989" s="21" t="s">
        <v>79</v>
      </c>
      <c r="BK989" s="194">
        <f>ROUND(I989*H989,2)</f>
        <v>0</v>
      </c>
      <c r="BL989" s="21" t="s">
        <v>279</v>
      </c>
      <c r="BM989" s="193" t="s">
        <v>1447</v>
      </c>
    </row>
    <row r="990" spans="1:65" s="2" customFormat="1" ht="11.25">
      <c r="A990" s="38"/>
      <c r="B990" s="39"/>
      <c r="C990" s="40"/>
      <c r="D990" s="195" t="s">
        <v>164</v>
      </c>
      <c r="E990" s="40"/>
      <c r="F990" s="196" t="s">
        <v>1448</v>
      </c>
      <c r="G990" s="40"/>
      <c r="H990" s="40"/>
      <c r="I990" s="197"/>
      <c r="J990" s="40"/>
      <c r="K990" s="40"/>
      <c r="L990" s="43"/>
      <c r="M990" s="198"/>
      <c r="N990" s="199"/>
      <c r="O990" s="68"/>
      <c r="P990" s="68"/>
      <c r="Q990" s="68"/>
      <c r="R990" s="68"/>
      <c r="S990" s="68"/>
      <c r="T990" s="69"/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T990" s="21" t="s">
        <v>164</v>
      </c>
      <c r="AU990" s="21" t="s">
        <v>81</v>
      </c>
    </row>
    <row r="991" spans="1:65" s="12" customFormat="1" ht="22.9" customHeight="1">
      <c r="B991" s="166"/>
      <c r="C991" s="167"/>
      <c r="D991" s="168" t="s">
        <v>71</v>
      </c>
      <c r="E991" s="180" t="s">
        <v>1449</v>
      </c>
      <c r="F991" s="180" t="s">
        <v>1450</v>
      </c>
      <c r="G991" s="167"/>
      <c r="H991" s="167"/>
      <c r="I991" s="170"/>
      <c r="J991" s="181">
        <f>BK991</f>
        <v>0</v>
      </c>
      <c r="K991" s="167"/>
      <c r="L991" s="172"/>
      <c r="M991" s="173"/>
      <c r="N991" s="174"/>
      <c r="O991" s="174"/>
      <c r="P991" s="175">
        <f>SUM(P992:P1030)</f>
        <v>0</v>
      </c>
      <c r="Q991" s="174"/>
      <c r="R991" s="175">
        <f>SUM(R992:R1030)</f>
        <v>0.54189106999999992</v>
      </c>
      <c r="S991" s="174"/>
      <c r="T991" s="176">
        <f>SUM(T992:T1030)</f>
        <v>2.2982909999999999E-2</v>
      </c>
      <c r="AR991" s="177" t="s">
        <v>81</v>
      </c>
      <c r="AT991" s="178" t="s">
        <v>71</v>
      </c>
      <c r="AU991" s="178" t="s">
        <v>79</v>
      </c>
      <c r="AY991" s="177" t="s">
        <v>154</v>
      </c>
      <c r="BK991" s="179">
        <f>SUM(BK992:BK1030)</f>
        <v>0</v>
      </c>
    </row>
    <row r="992" spans="1:65" s="2" customFormat="1" ht="16.5" customHeight="1">
      <c r="A992" s="38"/>
      <c r="B992" s="39"/>
      <c r="C992" s="182" t="s">
        <v>1451</v>
      </c>
      <c r="D992" s="182" t="s">
        <v>157</v>
      </c>
      <c r="E992" s="183" t="s">
        <v>1452</v>
      </c>
      <c r="F992" s="184" t="s">
        <v>1453</v>
      </c>
      <c r="G992" s="185" t="s">
        <v>160</v>
      </c>
      <c r="H992" s="186">
        <v>335.62599999999998</v>
      </c>
      <c r="I992" s="187"/>
      <c r="J992" s="188">
        <f>ROUND(I992*H992,2)</f>
        <v>0</v>
      </c>
      <c r="K992" s="184" t="s">
        <v>161</v>
      </c>
      <c r="L992" s="43"/>
      <c r="M992" s="189" t="s">
        <v>19</v>
      </c>
      <c r="N992" s="190" t="s">
        <v>43</v>
      </c>
      <c r="O992" s="68"/>
      <c r="P992" s="191">
        <f>O992*H992</f>
        <v>0</v>
      </c>
      <c r="Q992" s="191">
        <v>9.8999999999999999E-4</v>
      </c>
      <c r="R992" s="191">
        <f>Q992*H992</f>
        <v>0.33226973999999998</v>
      </c>
      <c r="S992" s="191">
        <v>6.0000000000000002E-5</v>
      </c>
      <c r="T992" s="192">
        <f>S992*H992</f>
        <v>2.0137559999999999E-2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193" t="s">
        <v>279</v>
      </c>
      <c r="AT992" s="193" t="s">
        <v>157</v>
      </c>
      <c r="AU992" s="193" t="s">
        <v>81</v>
      </c>
      <c r="AY992" s="21" t="s">
        <v>154</v>
      </c>
      <c r="BE992" s="194">
        <f>IF(N992="základní",J992,0)</f>
        <v>0</v>
      </c>
      <c r="BF992" s="194">
        <f>IF(N992="snížená",J992,0)</f>
        <v>0</v>
      </c>
      <c r="BG992" s="194">
        <f>IF(N992="zákl. přenesená",J992,0)</f>
        <v>0</v>
      </c>
      <c r="BH992" s="194">
        <f>IF(N992="sníž. přenesená",J992,0)</f>
        <v>0</v>
      </c>
      <c r="BI992" s="194">
        <f>IF(N992="nulová",J992,0)</f>
        <v>0</v>
      </c>
      <c r="BJ992" s="21" t="s">
        <v>79</v>
      </c>
      <c r="BK992" s="194">
        <f>ROUND(I992*H992,2)</f>
        <v>0</v>
      </c>
      <c r="BL992" s="21" t="s">
        <v>279</v>
      </c>
      <c r="BM992" s="193" t="s">
        <v>1454</v>
      </c>
    </row>
    <row r="993" spans="1:65" s="2" customFormat="1" ht="11.25">
      <c r="A993" s="38"/>
      <c r="B993" s="39"/>
      <c r="C993" s="40"/>
      <c r="D993" s="195" t="s">
        <v>164</v>
      </c>
      <c r="E993" s="40"/>
      <c r="F993" s="196" t="s">
        <v>1455</v>
      </c>
      <c r="G993" s="40"/>
      <c r="H993" s="40"/>
      <c r="I993" s="197"/>
      <c r="J993" s="40"/>
      <c r="K993" s="40"/>
      <c r="L993" s="43"/>
      <c r="M993" s="198"/>
      <c r="N993" s="199"/>
      <c r="O993" s="68"/>
      <c r="P993" s="68"/>
      <c r="Q993" s="68"/>
      <c r="R993" s="68"/>
      <c r="S993" s="68"/>
      <c r="T993" s="69"/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T993" s="21" t="s">
        <v>164</v>
      </c>
      <c r="AU993" s="21" t="s">
        <v>81</v>
      </c>
    </row>
    <row r="994" spans="1:65" s="15" customFormat="1" ht="11.25">
      <c r="B994" s="233"/>
      <c r="C994" s="234"/>
      <c r="D994" s="202" t="s">
        <v>166</v>
      </c>
      <c r="E994" s="235" t="s">
        <v>19</v>
      </c>
      <c r="F994" s="236" t="s">
        <v>231</v>
      </c>
      <c r="G994" s="234"/>
      <c r="H994" s="235" t="s">
        <v>19</v>
      </c>
      <c r="I994" s="237"/>
      <c r="J994" s="234"/>
      <c r="K994" s="234"/>
      <c r="L994" s="238"/>
      <c r="M994" s="239"/>
      <c r="N994" s="240"/>
      <c r="O994" s="240"/>
      <c r="P994" s="240"/>
      <c r="Q994" s="240"/>
      <c r="R994" s="240"/>
      <c r="S994" s="240"/>
      <c r="T994" s="241"/>
      <c r="AT994" s="242" t="s">
        <v>166</v>
      </c>
      <c r="AU994" s="242" t="s">
        <v>81</v>
      </c>
      <c r="AV994" s="15" t="s">
        <v>79</v>
      </c>
      <c r="AW994" s="15" t="s">
        <v>33</v>
      </c>
      <c r="AX994" s="15" t="s">
        <v>72</v>
      </c>
      <c r="AY994" s="242" t="s">
        <v>154</v>
      </c>
    </row>
    <row r="995" spans="1:65" s="13" customFormat="1" ht="11.25">
      <c r="B995" s="200"/>
      <c r="C995" s="201"/>
      <c r="D995" s="202" t="s">
        <v>166</v>
      </c>
      <c r="E995" s="203" t="s">
        <v>19</v>
      </c>
      <c r="F995" s="204" t="s">
        <v>1456</v>
      </c>
      <c r="G995" s="201"/>
      <c r="H995" s="205">
        <v>76.16</v>
      </c>
      <c r="I995" s="206"/>
      <c r="J995" s="201"/>
      <c r="K995" s="201"/>
      <c r="L995" s="207"/>
      <c r="M995" s="208"/>
      <c r="N995" s="209"/>
      <c r="O995" s="209"/>
      <c r="P995" s="209"/>
      <c r="Q995" s="209"/>
      <c r="R995" s="209"/>
      <c r="S995" s="209"/>
      <c r="T995" s="210"/>
      <c r="AT995" s="211" t="s">
        <v>166</v>
      </c>
      <c r="AU995" s="211" t="s">
        <v>81</v>
      </c>
      <c r="AV995" s="13" t="s">
        <v>81</v>
      </c>
      <c r="AW995" s="13" t="s">
        <v>33</v>
      </c>
      <c r="AX995" s="13" t="s">
        <v>72</v>
      </c>
      <c r="AY995" s="211" t="s">
        <v>154</v>
      </c>
    </row>
    <row r="996" spans="1:65" s="13" customFormat="1" ht="11.25">
      <c r="B996" s="200"/>
      <c r="C996" s="201"/>
      <c r="D996" s="202" t="s">
        <v>166</v>
      </c>
      <c r="E996" s="203" t="s">
        <v>19</v>
      </c>
      <c r="F996" s="204" t="s">
        <v>1457</v>
      </c>
      <c r="G996" s="201"/>
      <c r="H996" s="205">
        <v>39.328000000000003</v>
      </c>
      <c r="I996" s="206"/>
      <c r="J996" s="201"/>
      <c r="K996" s="201"/>
      <c r="L996" s="207"/>
      <c r="M996" s="208"/>
      <c r="N996" s="209"/>
      <c r="O996" s="209"/>
      <c r="P996" s="209"/>
      <c r="Q996" s="209"/>
      <c r="R996" s="209"/>
      <c r="S996" s="209"/>
      <c r="T996" s="210"/>
      <c r="AT996" s="211" t="s">
        <v>166</v>
      </c>
      <c r="AU996" s="211" t="s">
        <v>81</v>
      </c>
      <c r="AV996" s="13" t="s">
        <v>81</v>
      </c>
      <c r="AW996" s="13" t="s">
        <v>33</v>
      </c>
      <c r="AX996" s="13" t="s">
        <v>72</v>
      </c>
      <c r="AY996" s="211" t="s">
        <v>154</v>
      </c>
    </row>
    <row r="997" spans="1:65" s="14" customFormat="1" ht="11.25">
      <c r="B997" s="212"/>
      <c r="C997" s="213"/>
      <c r="D997" s="202" t="s">
        <v>166</v>
      </c>
      <c r="E997" s="214" t="s">
        <v>19</v>
      </c>
      <c r="F997" s="215" t="s">
        <v>168</v>
      </c>
      <c r="G997" s="213"/>
      <c r="H997" s="216">
        <v>115.488</v>
      </c>
      <c r="I997" s="217"/>
      <c r="J997" s="213"/>
      <c r="K997" s="213"/>
      <c r="L997" s="218"/>
      <c r="M997" s="219"/>
      <c r="N997" s="220"/>
      <c r="O997" s="220"/>
      <c r="P997" s="220"/>
      <c r="Q997" s="220"/>
      <c r="R997" s="220"/>
      <c r="S997" s="220"/>
      <c r="T997" s="221"/>
      <c r="AT997" s="222" t="s">
        <v>166</v>
      </c>
      <c r="AU997" s="222" t="s">
        <v>81</v>
      </c>
      <c r="AV997" s="14" t="s">
        <v>169</v>
      </c>
      <c r="AW997" s="14" t="s">
        <v>33</v>
      </c>
      <c r="AX997" s="14" t="s">
        <v>72</v>
      </c>
      <c r="AY997" s="222" t="s">
        <v>154</v>
      </c>
    </row>
    <row r="998" spans="1:65" s="15" customFormat="1" ht="11.25">
      <c r="B998" s="233"/>
      <c r="C998" s="234"/>
      <c r="D998" s="202" t="s">
        <v>166</v>
      </c>
      <c r="E998" s="235" t="s">
        <v>19</v>
      </c>
      <c r="F998" s="236" t="s">
        <v>233</v>
      </c>
      <c r="G998" s="234"/>
      <c r="H998" s="235" t="s">
        <v>19</v>
      </c>
      <c r="I998" s="237"/>
      <c r="J998" s="234"/>
      <c r="K998" s="234"/>
      <c r="L998" s="238"/>
      <c r="M998" s="239"/>
      <c r="N998" s="240"/>
      <c r="O998" s="240"/>
      <c r="P998" s="240"/>
      <c r="Q998" s="240"/>
      <c r="R998" s="240"/>
      <c r="S998" s="240"/>
      <c r="T998" s="241"/>
      <c r="AT998" s="242" t="s">
        <v>166</v>
      </c>
      <c r="AU998" s="242" t="s">
        <v>81</v>
      </c>
      <c r="AV998" s="15" t="s">
        <v>79</v>
      </c>
      <c r="AW998" s="15" t="s">
        <v>33</v>
      </c>
      <c r="AX998" s="15" t="s">
        <v>72</v>
      </c>
      <c r="AY998" s="242" t="s">
        <v>154</v>
      </c>
    </row>
    <row r="999" spans="1:65" s="13" customFormat="1" ht="11.25">
      <c r="B999" s="200"/>
      <c r="C999" s="201"/>
      <c r="D999" s="202" t="s">
        <v>166</v>
      </c>
      <c r="E999" s="203" t="s">
        <v>19</v>
      </c>
      <c r="F999" s="204" t="s">
        <v>577</v>
      </c>
      <c r="G999" s="201"/>
      <c r="H999" s="205">
        <v>220.13800000000001</v>
      </c>
      <c r="I999" s="206"/>
      <c r="J999" s="201"/>
      <c r="K999" s="201"/>
      <c r="L999" s="207"/>
      <c r="M999" s="208"/>
      <c r="N999" s="209"/>
      <c r="O999" s="209"/>
      <c r="P999" s="209"/>
      <c r="Q999" s="209"/>
      <c r="R999" s="209"/>
      <c r="S999" s="209"/>
      <c r="T999" s="210"/>
      <c r="AT999" s="211" t="s">
        <v>166</v>
      </c>
      <c r="AU999" s="211" t="s">
        <v>81</v>
      </c>
      <c r="AV999" s="13" t="s">
        <v>81</v>
      </c>
      <c r="AW999" s="13" t="s">
        <v>33</v>
      </c>
      <c r="AX999" s="13" t="s">
        <v>72</v>
      </c>
      <c r="AY999" s="211" t="s">
        <v>154</v>
      </c>
    </row>
    <row r="1000" spans="1:65" s="14" customFormat="1" ht="11.25">
      <c r="B1000" s="212"/>
      <c r="C1000" s="213"/>
      <c r="D1000" s="202" t="s">
        <v>166</v>
      </c>
      <c r="E1000" s="214" t="s">
        <v>19</v>
      </c>
      <c r="F1000" s="215" t="s">
        <v>168</v>
      </c>
      <c r="G1000" s="213"/>
      <c r="H1000" s="216">
        <v>220.13800000000001</v>
      </c>
      <c r="I1000" s="217"/>
      <c r="J1000" s="213"/>
      <c r="K1000" s="213"/>
      <c r="L1000" s="218"/>
      <c r="M1000" s="219"/>
      <c r="N1000" s="220"/>
      <c r="O1000" s="220"/>
      <c r="P1000" s="220"/>
      <c r="Q1000" s="220"/>
      <c r="R1000" s="220"/>
      <c r="S1000" s="220"/>
      <c r="T1000" s="221"/>
      <c r="AT1000" s="222" t="s">
        <v>166</v>
      </c>
      <c r="AU1000" s="222" t="s">
        <v>81</v>
      </c>
      <c r="AV1000" s="14" t="s">
        <v>169</v>
      </c>
      <c r="AW1000" s="14" t="s">
        <v>33</v>
      </c>
      <c r="AX1000" s="14" t="s">
        <v>72</v>
      </c>
      <c r="AY1000" s="222" t="s">
        <v>154</v>
      </c>
    </row>
    <row r="1001" spans="1:65" s="16" customFormat="1" ht="11.25">
      <c r="B1001" s="243"/>
      <c r="C1001" s="244"/>
      <c r="D1001" s="202" t="s">
        <v>166</v>
      </c>
      <c r="E1001" s="245" t="s">
        <v>19</v>
      </c>
      <c r="F1001" s="246" t="s">
        <v>278</v>
      </c>
      <c r="G1001" s="244"/>
      <c r="H1001" s="247">
        <v>335.62599999999998</v>
      </c>
      <c r="I1001" s="248"/>
      <c r="J1001" s="244"/>
      <c r="K1001" s="244"/>
      <c r="L1001" s="249"/>
      <c r="M1001" s="250"/>
      <c r="N1001" s="251"/>
      <c r="O1001" s="251"/>
      <c r="P1001" s="251"/>
      <c r="Q1001" s="251"/>
      <c r="R1001" s="251"/>
      <c r="S1001" s="251"/>
      <c r="T1001" s="252"/>
      <c r="AT1001" s="253" t="s">
        <v>166</v>
      </c>
      <c r="AU1001" s="253" t="s">
        <v>81</v>
      </c>
      <c r="AV1001" s="16" t="s">
        <v>162</v>
      </c>
      <c r="AW1001" s="16" t="s">
        <v>33</v>
      </c>
      <c r="AX1001" s="16" t="s">
        <v>79</v>
      </c>
      <c r="AY1001" s="253" t="s">
        <v>154</v>
      </c>
    </row>
    <row r="1002" spans="1:65" s="2" customFormat="1" ht="24.2" customHeight="1">
      <c r="A1002" s="38"/>
      <c r="B1002" s="39"/>
      <c r="C1002" s="182" t="s">
        <v>1458</v>
      </c>
      <c r="D1002" s="182" t="s">
        <v>157</v>
      </c>
      <c r="E1002" s="183" t="s">
        <v>1459</v>
      </c>
      <c r="F1002" s="184" t="s">
        <v>1460</v>
      </c>
      <c r="G1002" s="185" t="s">
        <v>160</v>
      </c>
      <c r="H1002" s="186">
        <v>94.844999999999999</v>
      </c>
      <c r="I1002" s="187"/>
      <c r="J1002" s="188">
        <f>ROUND(I1002*H1002,2)</f>
        <v>0</v>
      </c>
      <c r="K1002" s="184" t="s">
        <v>161</v>
      </c>
      <c r="L1002" s="43"/>
      <c r="M1002" s="189" t="s">
        <v>19</v>
      </c>
      <c r="N1002" s="190" t="s">
        <v>43</v>
      </c>
      <c r="O1002" s="68"/>
      <c r="P1002" s="191">
        <f>O1002*H1002</f>
        <v>0</v>
      </c>
      <c r="Q1002" s="191">
        <v>0</v>
      </c>
      <c r="R1002" s="191">
        <f>Q1002*H1002</f>
        <v>0</v>
      </c>
      <c r="S1002" s="191">
        <v>3.0000000000000001E-5</v>
      </c>
      <c r="T1002" s="192">
        <f>S1002*H1002</f>
        <v>2.84535E-3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193" t="s">
        <v>279</v>
      </c>
      <c r="AT1002" s="193" t="s">
        <v>157</v>
      </c>
      <c r="AU1002" s="193" t="s">
        <v>81</v>
      </c>
      <c r="AY1002" s="21" t="s">
        <v>154</v>
      </c>
      <c r="BE1002" s="194">
        <f>IF(N1002="základní",J1002,0)</f>
        <v>0</v>
      </c>
      <c r="BF1002" s="194">
        <f>IF(N1002="snížená",J1002,0)</f>
        <v>0</v>
      </c>
      <c r="BG1002" s="194">
        <f>IF(N1002="zákl. přenesená",J1002,0)</f>
        <v>0</v>
      </c>
      <c r="BH1002" s="194">
        <f>IF(N1002="sníž. přenesená",J1002,0)</f>
        <v>0</v>
      </c>
      <c r="BI1002" s="194">
        <f>IF(N1002="nulová",J1002,0)</f>
        <v>0</v>
      </c>
      <c r="BJ1002" s="21" t="s">
        <v>79</v>
      </c>
      <c r="BK1002" s="194">
        <f>ROUND(I1002*H1002,2)</f>
        <v>0</v>
      </c>
      <c r="BL1002" s="21" t="s">
        <v>279</v>
      </c>
      <c r="BM1002" s="193" t="s">
        <v>1461</v>
      </c>
    </row>
    <row r="1003" spans="1:65" s="2" customFormat="1" ht="11.25">
      <c r="A1003" s="38"/>
      <c r="B1003" s="39"/>
      <c r="C1003" s="40"/>
      <c r="D1003" s="195" t="s">
        <v>164</v>
      </c>
      <c r="E1003" s="40"/>
      <c r="F1003" s="196" t="s">
        <v>1462</v>
      </c>
      <c r="G1003" s="40"/>
      <c r="H1003" s="40"/>
      <c r="I1003" s="197"/>
      <c r="J1003" s="40"/>
      <c r="K1003" s="40"/>
      <c r="L1003" s="43"/>
      <c r="M1003" s="198"/>
      <c r="N1003" s="199"/>
      <c r="O1003" s="68"/>
      <c r="P1003" s="68"/>
      <c r="Q1003" s="68"/>
      <c r="R1003" s="68"/>
      <c r="S1003" s="68"/>
      <c r="T1003" s="69"/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T1003" s="21" t="s">
        <v>164</v>
      </c>
      <c r="AU1003" s="21" t="s">
        <v>81</v>
      </c>
    </row>
    <row r="1004" spans="1:65" s="13" customFormat="1" ht="11.25">
      <c r="B1004" s="200"/>
      <c r="C1004" s="201"/>
      <c r="D1004" s="202" t="s">
        <v>166</v>
      </c>
      <c r="E1004" s="203" t="s">
        <v>19</v>
      </c>
      <c r="F1004" s="204" t="s">
        <v>1463</v>
      </c>
      <c r="G1004" s="201"/>
      <c r="H1004" s="205">
        <v>16.98</v>
      </c>
      <c r="I1004" s="206"/>
      <c r="J1004" s="201"/>
      <c r="K1004" s="201"/>
      <c r="L1004" s="207"/>
      <c r="M1004" s="208"/>
      <c r="N1004" s="209"/>
      <c r="O1004" s="209"/>
      <c r="P1004" s="209"/>
      <c r="Q1004" s="209"/>
      <c r="R1004" s="209"/>
      <c r="S1004" s="209"/>
      <c r="T1004" s="210"/>
      <c r="AT1004" s="211" t="s">
        <v>166</v>
      </c>
      <c r="AU1004" s="211" t="s">
        <v>81</v>
      </c>
      <c r="AV1004" s="13" t="s">
        <v>81</v>
      </c>
      <c r="AW1004" s="13" t="s">
        <v>33</v>
      </c>
      <c r="AX1004" s="13" t="s">
        <v>72</v>
      </c>
      <c r="AY1004" s="211" t="s">
        <v>154</v>
      </c>
    </row>
    <row r="1005" spans="1:65" s="13" customFormat="1" ht="11.25">
      <c r="B1005" s="200"/>
      <c r="C1005" s="201"/>
      <c r="D1005" s="202" t="s">
        <v>166</v>
      </c>
      <c r="E1005" s="203" t="s">
        <v>19</v>
      </c>
      <c r="F1005" s="204" t="s">
        <v>1464</v>
      </c>
      <c r="G1005" s="201"/>
      <c r="H1005" s="205">
        <v>48.811</v>
      </c>
      <c r="I1005" s="206"/>
      <c r="J1005" s="201"/>
      <c r="K1005" s="201"/>
      <c r="L1005" s="207"/>
      <c r="M1005" s="208"/>
      <c r="N1005" s="209"/>
      <c r="O1005" s="209"/>
      <c r="P1005" s="209"/>
      <c r="Q1005" s="209"/>
      <c r="R1005" s="209"/>
      <c r="S1005" s="209"/>
      <c r="T1005" s="210"/>
      <c r="AT1005" s="211" t="s">
        <v>166</v>
      </c>
      <c r="AU1005" s="211" t="s">
        <v>81</v>
      </c>
      <c r="AV1005" s="13" t="s">
        <v>81</v>
      </c>
      <c r="AW1005" s="13" t="s">
        <v>33</v>
      </c>
      <c r="AX1005" s="13" t="s">
        <v>72</v>
      </c>
      <c r="AY1005" s="211" t="s">
        <v>154</v>
      </c>
    </row>
    <row r="1006" spans="1:65" s="13" customFormat="1" ht="11.25">
      <c r="B1006" s="200"/>
      <c r="C1006" s="201"/>
      <c r="D1006" s="202" t="s">
        <v>166</v>
      </c>
      <c r="E1006" s="203" t="s">
        <v>19</v>
      </c>
      <c r="F1006" s="204" t="s">
        <v>1465</v>
      </c>
      <c r="G1006" s="201"/>
      <c r="H1006" s="205">
        <v>8.64</v>
      </c>
      <c r="I1006" s="206"/>
      <c r="J1006" s="201"/>
      <c r="K1006" s="201"/>
      <c r="L1006" s="207"/>
      <c r="M1006" s="208"/>
      <c r="N1006" s="209"/>
      <c r="O1006" s="209"/>
      <c r="P1006" s="209"/>
      <c r="Q1006" s="209"/>
      <c r="R1006" s="209"/>
      <c r="S1006" s="209"/>
      <c r="T1006" s="210"/>
      <c r="AT1006" s="211" t="s">
        <v>166</v>
      </c>
      <c r="AU1006" s="211" t="s">
        <v>81</v>
      </c>
      <c r="AV1006" s="13" t="s">
        <v>81</v>
      </c>
      <c r="AW1006" s="13" t="s">
        <v>33</v>
      </c>
      <c r="AX1006" s="13" t="s">
        <v>72</v>
      </c>
      <c r="AY1006" s="211" t="s">
        <v>154</v>
      </c>
    </row>
    <row r="1007" spans="1:65" s="13" customFormat="1" ht="11.25">
      <c r="B1007" s="200"/>
      <c r="C1007" s="201"/>
      <c r="D1007" s="202" t="s">
        <v>166</v>
      </c>
      <c r="E1007" s="203" t="s">
        <v>19</v>
      </c>
      <c r="F1007" s="204" t="s">
        <v>736</v>
      </c>
      <c r="G1007" s="201"/>
      <c r="H1007" s="205">
        <v>4.41</v>
      </c>
      <c r="I1007" s="206"/>
      <c r="J1007" s="201"/>
      <c r="K1007" s="201"/>
      <c r="L1007" s="207"/>
      <c r="M1007" s="208"/>
      <c r="N1007" s="209"/>
      <c r="O1007" s="209"/>
      <c r="P1007" s="209"/>
      <c r="Q1007" s="209"/>
      <c r="R1007" s="209"/>
      <c r="S1007" s="209"/>
      <c r="T1007" s="210"/>
      <c r="AT1007" s="211" t="s">
        <v>166</v>
      </c>
      <c r="AU1007" s="211" t="s">
        <v>81</v>
      </c>
      <c r="AV1007" s="13" t="s">
        <v>81</v>
      </c>
      <c r="AW1007" s="13" t="s">
        <v>33</v>
      </c>
      <c r="AX1007" s="13" t="s">
        <v>72</v>
      </c>
      <c r="AY1007" s="211" t="s">
        <v>154</v>
      </c>
    </row>
    <row r="1008" spans="1:65" s="14" customFormat="1" ht="11.25">
      <c r="B1008" s="212"/>
      <c r="C1008" s="213"/>
      <c r="D1008" s="202" t="s">
        <v>166</v>
      </c>
      <c r="E1008" s="214" t="s">
        <v>19</v>
      </c>
      <c r="F1008" s="215" t="s">
        <v>168</v>
      </c>
      <c r="G1008" s="213"/>
      <c r="H1008" s="216">
        <v>78.840999999999994</v>
      </c>
      <c r="I1008" s="217"/>
      <c r="J1008" s="213"/>
      <c r="K1008" s="213"/>
      <c r="L1008" s="218"/>
      <c r="M1008" s="219"/>
      <c r="N1008" s="220"/>
      <c r="O1008" s="220"/>
      <c r="P1008" s="220"/>
      <c r="Q1008" s="220"/>
      <c r="R1008" s="220"/>
      <c r="S1008" s="220"/>
      <c r="T1008" s="221"/>
      <c r="AT1008" s="222" t="s">
        <v>166</v>
      </c>
      <c r="AU1008" s="222" t="s">
        <v>81</v>
      </c>
      <c r="AV1008" s="14" t="s">
        <v>169</v>
      </c>
      <c r="AW1008" s="14" t="s">
        <v>33</v>
      </c>
      <c r="AX1008" s="14" t="s">
        <v>72</v>
      </c>
      <c r="AY1008" s="222" t="s">
        <v>154</v>
      </c>
    </row>
    <row r="1009" spans="1:65" s="15" customFormat="1" ht="11.25">
      <c r="B1009" s="233"/>
      <c r="C1009" s="234"/>
      <c r="D1009" s="202" t="s">
        <v>166</v>
      </c>
      <c r="E1009" s="235" t="s">
        <v>19</v>
      </c>
      <c r="F1009" s="236" t="s">
        <v>1466</v>
      </c>
      <c r="G1009" s="234"/>
      <c r="H1009" s="235" t="s">
        <v>19</v>
      </c>
      <c r="I1009" s="237"/>
      <c r="J1009" s="234"/>
      <c r="K1009" s="234"/>
      <c r="L1009" s="238"/>
      <c r="M1009" s="239"/>
      <c r="N1009" s="240"/>
      <c r="O1009" s="240"/>
      <c r="P1009" s="240"/>
      <c r="Q1009" s="240"/>
      <c r="R1009" s="240"/>
      <c r="S1009" s="240"/>
      <c r="T1009" s="241"/>
      <c r="AT1009" s="242" t="s">
        <v>166</v>
      </c>
      <c r="AU1009" s="242" t="s">
        <v>81</v>
      </c>
      <c r="AV1009" s="15" t="s">
        <v>79</v>
      </c>
      <c r="AW1009" s="15" t="s">
        <v>33</v>
      </c>
      <c r="AX1009" s="15" t="s">
        <v>72</v>
      </c>
      <c r="AY1009" s="242" t="s">
        <v>154</v>
      </c>
    </row>
    <row r="1010" spans="1:65" s="13" customFormat="1" ht="11.25">
      <c r="B1010" s="200"/>
      <c r="C1010" s="201"/>
      <c r="D1010" s="202" t="s">
        <v>166</v>
      </c>
      <c r="E1010" s="203" t="s">
        <v>19</v>
      </c>
      <c r="F1010" s="204" t="s">
        <v>1467</v>
      </c>
      <c r="G1010" s="201"/>
      <c r="H1010" s="205">
        <v>4.1630000000000003</v>
      </c>
      <c r="I1010" s="206"/>
      <c r="J1010" s="201"/>
      <c r="K1010" s="201"/>
      <c r="L1010" s="207"/>
      <c r="M1010" s="208"/>
      <c r="N1010" s="209"/>
      <c r="O1010" s="209"/>
      <c r="P1010" s="209"/>
      <c r="Q1010" s="209"/>
      <c r="R1010" s="209"/>
      <c r="S1010" s="209"/>
      <c r="T1010" s="210"/>
      <c r="AT1010" s="211" t="s">
        <v>166</v>
      </c>
      <c r="AU1010" s="211" t="s">
        <v>81</v>
      </c>
      <c r="AV1010" s="13" t="s">
        <v>81</v>
      </c>
      <c r="AW1010" s="13" t="s">
        <v>33</v>
      </c>
      <c r="AX1010" s="13" t="s">
        <v>72</v>
      </c>
      <c r="AY1010" s="211" t="s">
        <v>154</v>
      </c>
    </row>
    <row r="1011" spans="1:65" s="13" customFormat="1" ht="11.25">
      <c r="B1011" s="200"/>
      <c r="C1011" s="201"/>
      <c r="D1011" s="202" t="s">
        <v>166</v>
      </c>
      <c r="E1011" s="203" t="s">
        <v>19</v>
      </c>
      <c r="F1011" s="204" t="s">
        <v>1468</v>
      </c>
      <c r="G1011" s="201"/>
      <c r="H1011" s="205">
        <v>11.613</v>
      </c>
      <c r="I1011" s="206"/>
      <c r="J1011" s="201"/>
      <c r="K1011" s="201"/>
      <c r="L1011" s="207"/>
      <c r="M1011" s="208"/>
      <c r="N1011" s="209"/>
      <c r="O1011" s="209"/>
      <c r="P1011" s="209"/>
      <c r="Q1011" s="209"/>
      <c r="R1011" s="209"/>
      <c r="S1011" s="209"/>
      <c r="T1011" s="210"/>
      <c r="AT1011" s="211" t="s">
        <v>166</v>
      </c>
      <c r="AU1011" s="211" t="s">
        <v>81</v>
      </c>
      <c r="AV1011" s="13" t="s">
        <v>81</v>
      </c>
      <c r="AW1011" s="13" t="s">
        <v>33</v>
      </c>
      <c r="AX1011" s="13" t="s">
        <v>72</v>
      </c>
      <c r="AY1011" s="211" t="s">
        <v>154</v>
      </c>
    </row>
    <row r="1012" spans="1:65" s="13" customFormat="1" ht="11.25">
      <c r="B1012" s="200"/>
      <c r="C1012" s="201"/>
      <c r="D1012" s="202" t="s">
        <v>166</v>
      </c>
      <c r="E1012" s="203" t="s">
        <v>19</v>
      </c>
      <c r="F1012" s="204" t="s">
        <v>1469</v>
      </c>
      <c r="G1012" s="201"/>
      <c r="H1012" s="205">
        <v>0.22800000000000001</v>
      </c>
      <c r="I1012" s="206"/>
      <c r="J1012" s="201"/>
      <c r="K1012" s="201"/>
      <c r="L1012" s="207"/>
      <c r="M1012" s="208"/>
      <c r="N1012" s="209"/>
      <c r="O1012" s="209"/>
      <c r="P1012" s="209"/>
      <c r="Q1012" s="209"/>
      <c r="R1012" s="209"/>
      <c r="S1012" s="209"/>
      <c r="T1012" s="210"/>
      <c r="AT1012" s="211" t="s">
        <v>166</v>
      </c>
      <c r="AU1012" s="211" t="s">
        <v>81</v>
      </c>
      <c r="AV1012" s="13" t="s">
        <v>81</v>
      </c>
      <c r="AW1012" s="13" t="s">
        <v>33</v>
      </c>
      <c r="AX1012" s="13" t="s">
        <v>72</v>
      </c>
      <c r="AY1012" s="211" t="s">
        <v>154</v>
      </c>
    </row>
    <row r="1013" spans="1:65" s="14" customFormat="1" ht="11.25">
      <c r="B1013" s="212"/>
      <c r="C1013" s="213"/>
      <c r="D1013" s="202" t="s">
        <v>166</v>
      </c>
      <c r="E1013" s="214" t="s">
        <v>19</v>
      </c>
      <c r="F1013" s="215" t="s">
        <v>168</v>
      </c>
      <c r="G1013" s="213"/>
      <c r="H1013" s="216">
        <v>16.004000000000001</v>
      </c>
      <c r="I1013" s="217"/>
      <c r="J1013" s="213"/>
      <c r="K1013" s="213"/>
      <c r="L1013" s="218"/>
      <c r="M1013" s="219"/>
      <c r="N1013" s="220"/>
      <c r="O1013" s="220"/>
      <c r="P1013" s="220"/>
      <c r="Q1013" s="220"/>
      <c r="R1013" s="220"/>
      <c r="S1013" s="220"/>
      <c r="T1013" s="221"/>
      <c r="AT1013" s="222" t="s">
        <v>166</v>
      </c>
      <c r="AU1013" s="222" t="s">
        <v>81</v>
      </c>
      <c r="AV1013" s="14" t="s">
        <v>169</v>
      </c>
      <c r="AW1013" s="14" t="s">
        <v>33</v>
      </c>
      <c r="AX1013" s="14" t="s">
        <v>72</v>
      </c>
      <c r="AY1013" s="222" t="s">
        <v>154</v>
      </c>
    </row>
    <row r="1014" spans="1:65" s="16" customFormat="1" ht="11.25">
      <c r="B1014" s="243"/>
      <c r="C1014" s="244"/>
      <c r="D1014" s="202" t="s">
        <v>166</v>
      </c>
      <c r="E1014" s="245" t="s">
        <v>19</v>
      </c>
      <c r="F1014" s="246" t="s">
        <v>278</v>
      </c>
      <c r="G1014" s="244"/>
      <c r="H1014" s="247">
        <v>94.844999999999999</v>
      </c>
      <c r="I1014" s="248"/>
      <c r="J1014" s="244"/>
      <c r="K1014" s="244"/>
      <c r="L1014" s="249"/>
      <c r="M1014" s="250"/>
      <c r="N1014" s="251"/>
      <c r="O1014" s="251"/>
      <c r="P1014" s="251"/>
      <c r="Q1014" s="251"/>
      <c r="R1014" s="251"/>
      <c r="S1014" s="251"/>
      <c r="T1014" s="252"/>
      <c r="AT1014" s="253" t="s">
        <v>166</v>
      </c>
      <c r="AU1014" s="253" t="s">
        <v>81</v>
      </c>
      <c r="AV1014" s="16" t="s">
        <v>162</v>
      </c>
      <c r="AW1014" s="16" t="s">
        <v>33</v>
      </c>
      <c r="AX1014" s="16" t="s">
        <v>79</v>
      </c>
      <c r="AY1014" s="253" t="s">
        <v>154</v>
      </c>
    </row>
    <row r="1015" spans="1:65" s="2" customFormat="1" ht="16.5" customHeight="1">
      <c r="A1015" s="38"/>
      <c r="B1015" s="39"/>
      <c r="C1015" s="223" t="s">
        <v>1470</v>
      </c>
      <c r="D1015" s="223" t="s">
        <v>192</v>
      </c>
      <c r="E1015" s="224" t="s">
        <v>1471</v>
      </c>
      <c r="F1015" s="225" t="s">
        <v>1472</v>
      </c>
      <c r="G1015" s="226" t="s">
        <v>160</v>
      </c>
      <c r="H1015" s="227">
        <v>104.33</v>
      </c>
      <c r="I1015" s="228"/>
      <c r="J1015" s="229">
        <f>ROUND(I1015*H1015,2)</f>
        <v>0</v>
      </c>
      <c r="K1015" s="225" t="s">
        <v>161</v>
      </c>
      <c r="L1015" s="230"/>
      <c r="M1015" s="231" t="s">
        <v>19</v>
      </c>
      <c r="N1015" s="232" t="s">
        <v>43</v>
      </c>
      <c r="O1015" s="68"/>
      <c r="P1015" s="191">
        <f>O1015*H1015</f>
        <v>0</v>
      </c>
      <c r="Q1015" s="191">
        <v>3.5E-4</v>
      </c>
      <c r="R1015" s="191">
        <f>Q1015*H1015</f>
        <v>3.6515499999999999E-2</v>
      </c>
      <c r="S1015" s="191">
        <v>0</v>
      </c>
      <c r="T1015" s="192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193" t="s">
        <v>380</v>
      </c>
      <c r="AT1015" s="193" t="s">
        <v>192</v>
      </c>
      <c r="AU1015" s="193" t="s">
        <v>81</v>
      </c>
      <c r="AY1015" s="21" t="s">
        <v>154</v>
      </c>
      <c r="BE1015" s="194">
        <f>IF(N1015="základní",J1015,0)</f>
        <v>0</v>
      </c>
      <c r="BF1015" s="194">
        <f>IF(N1015="snížená",J1015,0)</f>
        <v>0</v>
      </c>
      <c r="BG1015" s="194">
        <f>IF(N1015="zákl. přenesená",J1015,0)</f>
        <v>0</v>
      </c>
      <c r="BH1015" s="194">
        <f>IF(N1015="sníž. přenesená",J1015,0)</f>
        <v>0</v>
      </c>
      <c r="BI1015" s="194">
        <f>IF(N1015="nulová",J1015,0)</f>
        <v>0</v>
      </c>
      <c r="BJ1015" s="21" t="s">
        <v>79</v>
      </c>
      <c r="BK1015" s="194">
        <f>ROUND(I1015*H1015,2)</f>
        <v>0</v>
      </c>
      <c r="BL1015" s="21" t="s">
        <v>279</v>
      </c>
      <c r="BM1015" s="193" t="s">
        <v>1473</v>
      </c>
    </row>
    <row r="1016" spans="1:65" s="13" customFormat="1" ht="11.25">
      <c r="B1016" s="200"/>
      <c r="C1016" s="201"/>
      <c r="D1016" s="202" t="s">
        <v>166</v>
      </c>
      <c r="E1016" s="201"/>
      <c r="F1016" s="204" t="s">
        <v>1474</v>
      </c>
      <c r="G1016" s="201"/>
      <c r="H1016" s="205">
        <v>104.33</v>
      </c>
      <c r="I1016" s="206"/>
      <c r="J1016" s="201"/>
      <c r="K1016" s="201"/>
      <c r="L1016" s="207"/>
      <c r="M1016" s="208"/>
      <c r="N1016" s="209"/>
      <c r="O1016" s="209"/>
      <c r="P1016" s="209"/>
      <c r="Q1016" s="209"/>
      <c r="R1016" s="209"/>
      <c r="S1016" s="209"/>
      <c r="T1016" s="210"/>
      <c r="AT1016" s="211" t="s">
        <v>166</v>
      </c>
      <c r="AU1016" s="211" t="s">
        <v>81</v>
      </c>
      <c r="AV1016" s="13" t="s">
        <v>81</v>
      </c>
      <c r="AW1016" s="13" t="s">
        <v>4</v>
      </c>
      <c r="AX1016" s="13" t="s">
        <v>79</v>
      </c>
      <c r="AY1016" s="211" t="s">
        <v>154</v>
      </c>
    </row>
    <row r="1017" spans="1:65" s="2" customFormat="1" ht="16.5" customHeight="1">
      <c r="A1017" s="38"/>
      <c r="B1017" s="39"/>
      <c r="C1017" s="182" t="s">
        <v>1475</v>
      </c>
      <c r="D1017" s="182" t="s">
        <v>157</v>
      </c>
      <c r="E1017" s="183" t="s">
        <v>1476</v>
      </c>
      <c r="F1017" s="184" t="s">
        <v>1477</v>
      </c>
      <c r="G1017" s="185" t="s">
        <v>160</v>
      </c>
      <c r="H1017" s="186">
        <v>385.27499999999998</v>
      </c>
      <c r="I1017" s="187"/>
      <c r="J1017" s="188">
        <f>ROUND(I1017*H1017,2)</f>
        <v>0</v>
      </c>
      <c r="K1017" s="184" t="s">
        <v>161</v>
      </c>
      <c r="L1017" s="43"/>
      <c r="M1017" s="189" t="s">
        <v>19</v>
      </c>
      <c r="N1017" s="190" t="s">
        <v>43</v>
      </c>
      <c r="O1017" s="68"/>
      <c r="P1017" s="191">
        <f>O1017*H1017</f>
        <v>0</v>
      </c>
      <c r="Q1017" s="191">
        <v>0</v>
      </c>
      <c r="R1017" s="191">
        <f>Q1017*H1017</f>
        <v>0</v>
      </c>
      <c r="S1017" s="191">
        <v>0</v>
      </c>
      <c r="T1017" s="192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193" t="s">
        <v>279</v>
      </c>
      <c r="AT1017" s="193" t="s">
        <v>157</v>
      </c>
      <c r="AU1017" s="193" t="s">
        <v>81</v>
      </c>
      <c r="AY1017" s="21" t="s">
        <v>154</v>
      </c>
      <c r="BE1017" s="194">
        <f>IF(N1017="základní",J1017,0)</f>
        <v>0</v>
      </c>
      <c r="BF1017" s="194">
        <f>IF(N1017="snížená",J1017,0)</f>
        <v>0</v>
      </c>
      <c r="BG1017" s="194">
        <f>IF(N1017="zákl. přenesená",J1017,0)</f>
        <v>0</v>
      </c>
      <c r="BH1017" s="194">
        <f>IF(N1017="sníž. přenesená",J1017,0)</f>
        <v>0</v>
      </c>
      <c r="BI1017" s="194">
        <f>IF(N1017="nulová",J1017,0)</f>
        <v>0</v>
      </c>
      <c r="BJ1017" s="21" t="s">
        <v>79</v>
      </c>
      <c r="BK1017" s="194">
        <f>ROUND(I1017*H1017,2)</f>
        <v>0</v>
      </c>
      <c r="BL1017" s="21" t="s">
        <v>279</v>
      </c>
      <c r="BM1017" s="193" t="s">
        <v>1478</v>
      </c>
    </row>
    <row r="1018" spans="1:65" s="2" customFormat="1" ht="11.25">
      <c r="A1018" s="38"/>
      <c r="B1018" s="39"/>
      <c r="C1018" s="40"/>
      <c r="D1018" s="195" t="s">
        <v>164</v>
      </c>
      <c r="E1018" s="40"/>
      <c r="F1018" s="196" t="s">
        <v>1479</v>
      </c>
      <c r="G1018" s="40"/>
      <c r="H1018" s="40"/>
      <c r="I1018" s="197"/>
      <c r="J1018" s="40"/>
      <c r="K1018" s="40"/>
      <c r="L1018" s="43"/>
      <c r="M1018" s="198"/>
      <c r="N1018" s="199"/>
      <c r="O1018" s="68"/>
      <c r="P1018" s="68"/>
      <c r="Q1018" s="68"/>
      <c r="R1018" s="68"/>
      <c r="S1018" s="68"/>
      <c r="T1018" s="69"/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T1018" s="21" t="s">
        <v>164</v>
      </c>
      <c r="AU1018" s="21" t="s">
        <v>81</v>
      </c>
    </row>
    <row r="1019" spans="1:65" s="2" customFormat="1" ht="16.5" customHeight="1">
      <c r="A1019" s="38"/>
      <c r="B1019" s="39"/>
      <c r="C1019" s="223" t="s">
        <v>1480</v>
      </c>
      <c r="D1019" s="223" t="s">
        <v>192</v>
      </c>
      <c r="E1019" s="224" t="s">
        <v>1481</v>
      </c>
      <c r="F1019" s="225" t="s">
        <v>1482</v>
      </c>
      <c r="G1019" s="226" t="s">
        <v>1483</v>
      </c>
      <c r="H1019" s="227">
        <v>15.411</v>
      </c>
      <c r="I1019" s="228"/>
      <c r="J1019" s="229">
        <f>ROUND(I1019*H1019,2)</f>
        <v>0</v>
      </c>
      <c r="K1019" s="225" t="s">
        <v>161</v>
      </c>
      <c r="L1019" s="230"/>
      <c r="M1019" s="231" t="s">
        <v>19</v>
      </c>
      <c r="N1019" s="232" t="s">
        <v>43</v>
      </c>
      <c r="O1019" s="68"/>
      <c r="P1019" s="191">
        <f>O1019*H1019</f>
        <v>0</v>
      </c>
      <c r="Q1019" s="191">
        <v>1.1999999999999999E-3</v>
      </c>
      <c r="R1019" s="191">
        <f>Q1019*H1019</f>
        <v>1.8493199999999998E-2</v>
      </c>
      <c r="S1019" s="191">
        <v>0</v>
      </c>
      <c r="T1019" s="192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193" t="s">
        <v>380</v>
      </c>
      <c r="AT1019" s="193" t="s">
        <v>192</v>
      </c>
      <c r="AU1019" s="193" t="s">
        <v>81</v>
      </c>
      <c r="AY1019" s="21" t="s">
        <v>154</v>
      </c>
      <c r="BE1019" s="194">
        <f>IF(N1019="základní",J1019,0)</f>
        <v>0</v>
      </c>
      <c r="BF1019" s="194">
        <f>IF(N1019="snížená",J1019,0)</f>
        <v>0</v>
      </c>
      <c r="BG1019" s="194">
        <f>IF(N1019="zákl. přenesená",J1019,0)</f>
        <v>0</v>
      </c>
      <c r="BH1019" s="194">
        <f>IF(N1019="sníž. přenesená",J1019,0)</f>
        <v>0</v>
      </c>
      <c r="BI1019" s="194">
        <f>IF(N1019="nulová",J1019,0)</f>
        <v>0</v>
      </c>
      <c r="BJ1019" s="21" t="s">
        <v>79</v>
      </c>
      <c r="BK1019" s="194">
        <f>ROUND(I1019*H1019,2)</f>
        <v>0</v>
      </c>
      <c r="BL1019" s="21" t="s">
        <v>279</v>
      </c>
      <c r="BM1019" s="193" t="s">
        <v>1484</v>
      </c>
    </row>
    <row r="1020" spans="1:65" s="13" customFormat="1" ht="11.25">
      <c r="B1020" s="200"/>
      <c r="C1020" s="201"/>
      <c r="D1020" s="202" t="s">
        <v>166</v>
      </c>
      <c r="E1020" s="201"/>
      <c r="F1020" s="204" t="s">
        <v>1485</v>
      </c>
      <c r="G1020" s="201"/>
      <c r="H1020" s="205">
        <v>15.411</v>
      </c>
      <c r="I1020" s="206"/>
      <c r="J1020" s="201"/>
      <c r="K1020" s="201"/>
      <c r="L1020" s="207"/>
      <c r="M1020" s="208"/>
      <c r="N1020" s="209"/>
      <c r="O1020" s="209"/>
      <c r="P1020" s="209"/>
      <c r="Q1020" s="209"/>
      <c r="R1020" s="209"/>
      <c r="S1020" s="209"/>
      <c r="T1020" s="210"/>
      <c r="AT1020" s="211" t="s">
        <v>166</v>
      </c>
      <c r="AU1020" s="211" t="s">
        <v>81</v>
      </c>
      <c r="AV1020" s="13" t="s">
        <v>81</v>
      </c>
      <c r="AW1020" s="13" t="s">
        <v>4</v>
      </c>
      <c r="AX1020" s="13" t="s">
        <v>79</v>
      </c>
      <c r="AY1020" s="211" t="s">
        <v>154</v>
      </c>
    </row>
    <row r="1021" spans="1:65" s="2" customFormat="1" ht="24.2" customHeight="1">
      <c r="A1021" s="38"/>
      <c r="B1021" s="39"/>
      <c r="C1021" s="182" t="s">
        <v>1486</v>
      </c>
      <c r="D1021" s="182" t="s">
        <v>157</v>
      </c>
      <c r="E1021" s="183" t="s">
        <v>1487</v>
      </c>
      <c r="F1021" s="184" t="s">
        <v>1488</v>
      </c>
      <c r="G1021" s="185" t="s">
        <v>160</v>
      </c>
      <c r="H1021" s="186">
        <v>533.14700000000005</v>
      </c>
      <c r="I1021" s="187"/>
      <c r="J1021" s="188">
        <f>ROUND(I1021*H1021,2)</f>
        <v>0</v>
      </c>
      <c r="K1021" s="184" t="s">
        <v>161</v>
      </c>
      <c r="L1021" s="43"/>
      <c r="M1021" s="189" t="s">
        <v>19</v>
      </c>
      <c r="N1021" s="190" t="s">
        <v>43</v>
      </c>
      <c r="O1021" s="68"/>
      <c r="P1021" s="191">
        <f>O1021*H1021</f>
        <v>0</v>
      </c>
      <c r="Q1021" s="191">
        <v>2.9E-4</v>
      </c>
      <c r="R1021" s="191">
        <f>Q1021*H1021</f>
        <v>0.15461263000000003</v>
      </c>
      <c r="S1021" s="191">
        <v>0</v>
      </c>
      <c r="T1021" s="192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193" t="s">
        <v>279</v>
      </c>
      <c r="AT1021" s="193" t="s">
        <v>157</v>
      </c>
      <c r="AU1021" s="193" t="s">
        <v>81</v>
      </c>
      <c r="AY1021" s="21" t="s">
        <v>154</v>
      </c>
      <c r="BE1021" s="194">
        <f>IF(N1021="základní",J1021,0)</f>
        <v>0</v>
      </c>
      <c r="BF1021" s="194">
        <f>IF(N1021="snížená",J1021,0)</f>
        <v>0</v>
      </c>
      <c r="BG1021" s="194">
        <f>IF(N1021="zákl. přenesená",J1021,0)</f>
        <v>0</v>
      </c>
      <c r="BH1021" s="194">
        <f>IF(N1021="sníž. přenesená",J1021,0)</f>
        <v>0</v>
      </c>
      <c r="BI1021" s="194">
        <f>IF(N1021="nulová",J1021,0)</f>
        <v>0</v>
      </c>
      <c r="BJ1021" s="21" t="s">
        <v>79</v>
      </c>
      <c r="BK1021" s="194">
        <f>ROUND(I1021*H1021,2)</f>
        <v>0</v>
      </c>
      <c r="BL1021" s="21" t="s">
        <v>279</v>
      </c>
      <c r="BM1021" s="193" t="s">
        <v>1489</v>
      </c>
    </row>
    <row r="1022" spans="1:65" s="2" customFormat="1" ht="11.25">
      <c r="A1022" s="38"/>
      <c r="B1022" s="39"/>
      <c r="C1022" s="40"/>
      <c r="D1022" s="195" t="s">
        <v>164</v>
      </c>
      <c r="E1022" s="40"/>
      <c r="F1022" s="196" t="s">
        <v>1490</v>
      </c>
      <c r="G1022" s="40"/>
      <c r="H1022" s="40"/>
      <c r="I1022" s="197"/>
      <c r="J1022" s="40"/>
      <c r="K1022" s="40"/>
      <c r="L1022" s="43"/>
      <c r="M1022" s="198"/>
      <c r="N1022" s="199"/>
      <c r="O1022" s="68"/>
      <c r="P1022" s="68"/>
      <c r="Q1022" s="68"/>
      <c r="R1022" s="68"/>
      <c r="S1022" s="68"/>
      <c r="T1022" s="69"/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T1022" s="21" t="s">
        <v>164</v>
      </c>
      <c r="AU1022" s="21" t="s">
        <v>81</v>
      </c>
    </row>
    <row r="1023" spans="1:65" s="13" customFormat="1" ht="11.25">
      <c r="B1023" s="200"/>
      <c r="C1023" s="201"/>
      <c r="D1023" s="202" t="s">
        <v>166</v>
      </c>
      <c r="E1023" s="203" t="s">
        <v>19</v>
      </c>
      <c r="F1023" s="204" t="s">
        <v>1491</v>
      </c>
      <c r="G1023" s="201"/>
      <c r="H1023" s="205">
        <v>62.774000000000001</v>
      </c>
      <c r="I1023" s="206"/>
      <c r="J1023" s="201"/>
      <c r="K1023" s="201"/>
      <c r="L1023" s="207"/>
      <c r="M1023" s="208"/>
      <c r="N1023" s="209"/>
      <c r="O1023" s="209"/>
      <c r="P1023" s="209"/>
      <c r="Q1023" s="209"/>
      <c r="R1023" s="209"/>
      <c r="S1023" s="209"/>
      <c r="T1023" s="210"/>
      <c r="AT1023" s="211" t="s">
        <v>166</v>
      </c>
      <c r="AU1023" s="211" t="s">
        <v>81</v>
      </c>
      <c r="AV1023" s="13" t="s">
        <v>81</v>
      </c>
      <c r="AW1023" s="13" t="s">
        <v>33</v>
      </c>
      <c r="AX1023" s="13" t="s">
        <v>72</v>
      </c>
      <c r="AY1023" s="211" t="s">
        <v>154</v>
      </c>
    </row>
    <row r="1024" spans="1:65" s="13" customFormat="1" ht="22.5">
      <c r="B1024" s="200"/>
      <c r="C1024" s="201"/>
      <c r="D1024" s="202" t="s">
        <v>166</v>
      </c>
      <c r="E1024" s="203" t="s">
        <v>19</v>
      </c>
      <c r="F1024" s="204" t="s">
        <v>1492</v>
      </c>
      <c r="G1024" s="201"/>
      <c r="H1024" s="205">
        <v>220.13800000000001</v>
      </c>
      <c r="I1024" s="206"/>
      <c r="J1024" s="201"/>
      <c r="K1024" s="201"/>
      <c r="L1024" s="207"/>
      <c r="M1024" s="208"/>
      <c r="N1024" s="209"/>
      <c r="O1024" s="209"/>
      <c r="P1024" s="209"/>
      <c r="Q1024" s="209"/>
      <c r="R1024" s="209"/>
      <c r="S1024" s="209"/>
      <c r="T1024" s="210"/>
      <c r="AT1024" s="211" t="s">
        <v>166</v>
      </c>
      <c r="AU1024" s="211" t="s">
        <v>81</v>
      </c>
      <c r="AV1024" s="13" t="s">
        <v>81</v>
      </c>
      <c r="AW1024" s="13" t="s">
        <v>33</v>
      </c>
      <c r="AX1024" s="13" t="s">
        <v>72</v>
      </c>
      <c r="AY1024" s="211" t="s">
        <v>154</v>
      </c>
    </row>
    <row r="1025" spans="1:65" s="15" customFormat="1" ht="11.25">
      <c r="B1025" s="233"/>
      <c r="C1025" s="234"/>
      <c r="D1025" s="202" t="s">
        <v>166</v>
      </c>
      <c r="E1025" s="235" t="s">
        <v>19</v>
      </c>
      <c r="F1025" s="236" t="s">
        <v>1493</v>
      </c>
      <c r="G1025" s="234"/>
      <c r="H1025" s="235" t="s">
        <v>19</v>
      </c>
      <c r="I1025" s="237"/>
      <c r="J1025" s="234"/>
      <c r="K1025" s="234"/>
      <c r="L1025" s="238"/>
      <c r="M1025" s="239"/>
      <c r="N1025" s="240"/>
      <c r="O1025" s="240"/>
      <c r="P1025" s="240"/>
      <c r="Q1025" s="240"/>
      <c r="R1025" s="240"/>
      <c r="S1025" s="240"/>
      <c r="T1025" s="241"/>
      <c r="AT1025" s="242" t="s">
        <v>166</v>
      </c>
      <c r="AU1025" s="242" t="s">
        <v>81</v>
      </c>
      <c r="AV1025" s="15" t="s">
        <v>79</v>
      </c>
      <c r="AW1025" s="15" t="s">
        <v>33</v>
      </c>
      <c r="AX1025" s="15" t="s">
        <v>72</v>
      </c>
      <c r="AY1025" s="242" t="s">
        <v>154</v>
      </c>
    </row>
    <row r="1026" spans="1:65" s="13" customFormat="1" ht="11.25">
      <c r="B1026" s="200"/>
      <c r="C1026" s="201"/>
      <c r="D1026" s="202" t="s">
        <v>166</v>
      </c>
      <c r="E1026" s="203" t="s">
        <v>19</v>
      </c>
      <c r="F1026" s="204" t="s">
        <v>1494</v>
      </c>
      <c r="G1026" s="201"/>
      <c r="H1026" s="205">
        <v>97.989000000000004</v>
      </c>
      <c r="I1026" s="206"/>
      <c r="J1026" s="201"/>
      <c r="K1026" s="201"/>
      <c r="L1026" s="207"/>
      <c r="M1026" s="208"/>
      <c r="N1026" s="209"/>
      <c r="O1026" s="209"/>
      <c r="P1026" s="209"/>
      <c r="Q1026" s="209"/>
      <c r="R1026" s="209"/>
      <c r="S1026" s="209"/>
      <c r="T1026" s="210"/>
      <c r="AT1026" s="211" t="s">
        <v>166</v>
      </c>
      <c r="AU1026" s="211" t="s">
        <v>81</v>
      </c>
      <c r="AV1026" s="13" t="s">
        <v>81</v>
      </c>
      <c r="AW1026" s="13" t="s">
        <v>33</v>
      </c>
      <c r="AX1026" s="13" t="s">
        <v>72</v>
      </c>
      <c r="AY1026" s="211" t="s">
        <v>154</v>
      </c>
    </row>
    <row r="1027" spans="1:65" s="13" customFormat="1" ht="11.25">
      <c r="B1027" s="200"/>
      <c r="C1027" s="201"/>
      <c r="D1027" s="202" t="s">
        <v>166</v>
      </c>
      <c r="E1027" s="203" t="s">
        <v>19</v>
      </c>
      <c r="F1027" s="204" t="s">
        <v>1495</v>
      </c>
      <c r="G1027" s="201"/>
      <c r="H1027" s="205">
        <v>149.55000000000001</v>
      </c>
      <c r="I1027" s="206"/>
      <c r="J1027" s="201"/>
      <c r="K1027" s="201"/>
      <c r="L1027" s="207"/>
      <c r="M1027" s="208"/>
      <c r="N1027" s="209"/>
      <c r="O1027" s="209"/>
      <c r="P1027" s="209"/>
      <c r="Q1027" s="209"/>
      <c r="R1027" s="209"/>
      <c r="S1027" s="209"/>
      <c r="T1027" s="210"/>
      <c r="AT1027" s="211" t="s">
        <v>166</v>
      </c>
      <c r="AU1027" s="211" t="s">
        <v>81</v>
      </c>
      <c r="AV1027" s="13" t="s">
        <v>81</v>
      </c>
      <c r="AW1027" s="13" t="s">
        <v>33</v>
      </c>
      <c r="AX1027" s="13" t="s">
        <v>72</v>
      </c>
      <c r="AY1027" s="211" t="s">
        <v>154</v>
      </c>
    </row>
    <row r="1028" spans="1:65" s="13" customFormat="1" ht="11.25">
      <c r="B1028" s="200"/>
      <c r="C1028" s="201"/>
      <c r="D1028" s="202" t="s">
        <v>166</v>
      </c>
      <c r="E1028" s="203" t="s">
        <v>19</v>
      </c>
      <c r="F1028" s="204" t="s">
        <v>1496</v>
      </c>
      <c r="G1028" s="201"/>
      <c r="H1028" s="205">
        <v>-3.3039999999999998</v>
      </c>
      <c r="I1028" s="206"/>
      <c r="J1028" s="201"/>
      <c r="K1028" s="201"/>
      <c r="L1028" s="207"/>
      <c r="M1028" s="208"/>
      <c r="N1028" s="209"/>
      <c r="O1028" s="209"/>
      <c r="P1028" s="209"/>
      <c r="Q1028" s="209"/>
      <c r="R1028" s="209"/>
      <c r="S1028" s="209"/>
      <c r="T1028" s="210"/>
      <c r="AT1028" s="211" t="s">
        <v>166</v>
      </c>
      <c r="AU1028" s="211" t="s">
        <v>81</v>
      </c>
      <c r="AV1028" s="13" t="s">
        <v>81</v>
      </c>
      <c r="AW1028" s="13" t="s">
        <v>33</v>
      </c>
      <c r="AX1028" s="13" t="s">
        <v>72</v>
      </c>
      <c r="AY1028" s="211" t="s">
        <v>154</v>
      </c>
    </row>
    <row r="1029" spans="1:65" s="13" customFormat="1" ht="11.25">
      <c r="B1029" s="200"/>
      <c r="C1029" s="201"/>
      <c r="D1029" s="202" t="s">
        <v>166</v>
      </c>
      <c r="E1029" s="203" t="s">
        <v>19</v>
      </c>
      <c r="F1029" s="204" t="s">
        <v>1497</v>
      </c>
      <c r="G1029" s="201"/>
      <c r="H1029" s="205">
        <v>6</v>
      </c>
      <c r="I1029" s="206"/>
      <c r="J1029" s="201"/>
      <c r="K1029" s="201"/>
      <c r="L1029" s="207"/>
      <c r="M1029" s="208"/>
      <c r="N1029" s="209"/>
      <c r="O1029" s="209"/>
      <c r="P1029" s="209"/>
      <c r="Q1029" s="209"/>
      <c r="R1029" s="209"/>
      <c r="S1029" s="209"/>
      <c r="T1029" s="210"/>
      <c r="AT1029" s="211" t="s">
        <v>166</v>
      </c>
      <c r="AU1029" s="211" t="s">
        <v>81</v>
      </c>
      <c r="AV1029" s="13" t="s">
        <v>81</v>
      </c>
      <c r="AW1029" s="13" t="s">
        <v>33</v>
      </c>
      <c r="AX1029" s="13" t="s">
        <v>72</v>
      </c>
      <c r="AY1029" s="211" t="s">
        <v>154</v>
      </c>
    </row>
    <row r="1030" spans="1:65" s="14" customFormat="1" ht="11.25">
      <c r="B1030" s="212"/>
      <c r="C1030" s="213"/>
      <c r="D1030" s="202" t="s">
        <v>166</v>
      </c>
      <c r="E1030" s="214" t="s">
        <v>19</v>
      </c>
      <c r="F1030" s="215" t="s">
        <v>168</v>
      </c>
      <c r="G1030" s="213"/>
      <c r="H1030" s="216">
        <v>533.14700000000005</v>
      </c>
      <c r="I1030" s="217"/>
      <c r="J1030" s="213"/>
      <c r="K1030" s="213"/>
      <c r="L1030" s="218"/>
      <c r="M1030" s="219"/>
      <c r="N1030" s="220"/>
      <c r="O1030" s="220"/>
      <c r="P1030" s="220"/>
      <c r="Q1030" s="220"/>
      <c r="R1030" s="220"/>
      <c r="S1030" s="220"/>
      <c r="T1030" s="221"/>
      <c r="AT1030" s="222" t="s">
        <v>166</v>
      </c>
      <c r="AU1030" s="222" t="s">
        <v>81</v>
      </c>
      <c r="AV1030" s="14" t="s">
        <v>169</v>
      </c>
      <c r="AW1030" s="14" t="s">
        <v>33</v>
      </c>
      <c r="AX1030" s="14" t="s">
        <v>79</v>
      </c>
      <c r="AY1030" s="222" t="s">
        <v>154</v>
      </c>
    </row>
    <row r="1031" spans="1:65" s="12" customFormat="1" ht="22.9" customHeight="1">
      <c r="B1031" s="166"/>
      <c r="C1031" s="167"/>
      <c r="D1031" s="168" t="s">
        <v>71</v>
      </c>
      <c r="E1031" s="180" t="s">
        <v>1498</v>
      </c>
      <c r="F1031" s="180" t="s">
        <v>1499</v>
      </c>
      <c r="G1031" s="167"/>
      <c r="H1031" s="167"/>
      <c r="I1031" s="170"/>
      <c r="J1031" s="181">
        <f>BK1031</f>
        <v>0</v>
      </c>
      <c r="K1031" s="167"/>
      <c r="L1031" s="172"/>
      <c r="M1031" s="173"/>
      <c r="N1031" s="174"/>
      <c r="O1031" s="174"/>
      <c r="P1031" s="175">
        <f>SUM(P1032:P1068)</f>
        <v>0</v>
      </c>
      <c r="Q1031" s="174"/>
      <c r="R1031" s="175">
        <f>SUM(R1032:R1068)</f>
        <v>0.13039149999999999</v>
      </c>
      <c r="S1031" s="174"/>
      <c r="T1031" s="176">
        <f>SUM(T1032:T1068)</f>
        <v>0</v>
      </c>
      <c r="AR1031" s="177" t="s">
        <v>81</v>
      </c>
      <c r="AT1031" s="178" t="s">
        <v>71</v>
      </c>
      <c r="AU1031" s="178" t="s">
        <v>79</v>
      </c>
      <c r="AY1031" s="177" t="s">
        <v>154</v>
      </c>
      <c r="BK1031" s="179">
        <f>SUM(BK1032:BK1068)</f>
        <v>0</v>
      </c>
    </row>
    <row r="1032" spans="1:65" s="2" customFormat="1" ht="24.2" customHeight="1">
      <c r="A1032" s="38"/>
      <c r="B1032" s="39"/>
      <c r="C1032" s="182" t="s">
        <v>1500</v>
      </c>
      <c r="D1032" s="182" t="s">
        <v>157</v>
      </c>
      <c r="E1032" s="183" t="s">
        <v>1501</v>
      </c>
      <c r="F1032" s="184" t="s">
        <v>1502</v>
      </c>
      <c r="G1032" s="185" t="s">
        <v>538</v>
      </c>
      <c r="H1032" s="186">
        <v>40.685000000000002</v>
      </c>
      <c r="I1032" s="187"/>
      <c r="J1032" s="188">
        <f>ROUND(I1032*H1032,2)</f>
        <v>0</v>
      </c>
      <c r="K1032" s="184" t="s">
        <v>161</v>
      </c>
      <c r="L1032" s="43"/>
      <c r="M1032" s="189" t="s">
        <v>19</v>
      </c>
      <c r="N1032" s="190" t="s">
        <v>43</v>
      </c>
      <c r="O1032" s="68"/>
      <c r="P1032" s="191">
        <f>O1032*H1032</f>
        <v>0</v>
      </c>
      <c r="Q1032" s="191">
        <v>0</v>
      </c>
      <c r="R1032" s="191">
        <f>Q1032*H1032</f>
        <v>0</v>
      </c>
      <c r="S1032" s="191">
        <v>0</v>
      </c>
      <c r="T1032" s="192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193" t="s">
        <v>279</v>
      </c>
      <c r="AT1032" s="193" t="s">
        <v>157</v>
      </c>
      <c r="AU1032" s="193" t="s">
        <v>81</v>
      </c>
      <c r="AY1032" s="21" t="s">
        <v>154</v>
      </c>
      <c r="BE1032" s="194">
        <f>IF(N1032="základní",J1032,0)</f>
        <v>0</v>
      </c>
      <c r="BF1032" s="194">
        <f>IF(N1032="snížená",J1032,0)</f>
        <v>0</v>
      </c>
      <c r="BG1032" s="194">
        <f>IF(N1032="zákl. přenesená",J1032,0)</f>
        <v>0</v>
      </c>
      <c r="BH1032" s="194">
        <f>IF(N1032="sníž. přenesená",J1032,0)</f>
        <v>0</v>
      </c>
      <c r="BI1032" s="194">
        <f>IF(N1032="nulová",J1032,0)</f>
        <v>0</v>
      </c>
      <c r="BJ1032" s="21" t="s">
        <v>79</v>
      </c>
      <c r="BK1032" s="194">
        <f>ROUND(I1032*H1032,2)</f>
        <v>0</v>
      </c>
      <c r="BL1032" s="21" t="s">
        <v>279</v>
      </c>
      <c r="BM1032" s="193" t="s">
        <v>1503</v>
      </c>
    </row>
    <row r="1033" spans="1:65" s="2" customFormat="1" ht="11.25">
      <c r="A1033" s="38"/>
      <c r="B1033" s="39"/>
      <c r="C1033" s="40"/>
      <c r="D1033" s="195" t="s">
        <v>164</v>
      </c>
      <c r="E1033" s="40"/>
      <c r="F1033" s="196" t="s">
        <v>1504</v>
      </c>
      <c r="G1033" s="40"/>
      <c r="H1033" s="40"/>
      <c r="I1033" s="197"/>
      <c r="J1033" s="40"/>
      <c r="K1033" s="40"/>
      <c r="L1033" s="43"/>
      <c r="M1033" s="198"/>
      <c r="N1033" s="199"/>
      <c r="O1033" s="68"/>
      <c r="P1033" s="68"/>
      <c r="Q1033" s="68"/>
      <c r="R1033" s="68"/>
      <c r="S1033" s="68"/>
      <c r="T1033" s="69"/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T1033" s="21" t="s">
        <v>164</v>
      </c>
      <c r="AU1033" s="21" t="s">
        <v>81</v>
      </c>
    </row>
    <row r="1034" spans="1:65" s="13" customFormat="1" ht="11.25">
      <c r="B1034" s="200"/>
      <c r="C1034" s="201"/>
      <c r="D1034" s="202" t="s">
        <v>166</v>
      </c>
      <c r="E1034" s="203" t="s">
        <v>19</v>
      </c>
      <c r="F1034" s="204" t="s">
        <v>1505</v>
      </c>
      <c r="G1034" s="201"/>
      <c r="H1034" s="205">
        <v>34.56</v>
      </c>
      <c r="I1034" s="206"/>
      <c r="J1034" s="201"/>
      <c r="K1034" s="201"/>
      <c r="L1034" s="207"/>
      <c r="M1034" s="208"/>
      <c r="N1034" s="209"/>
      <c r="O1034" s="209"/>
      <c r="P1034" s="209"/>
      <c r="Q1034" s="209"/>
      <c r="R1034" s="209"/>
      <c r="S1034" s="209"/>
      <c r="T1034" s="210"/>
      <c r="AT1034" s="211" t="s">
        <v>166</v>
      </c>
      <c r="AU1034" s="211" t="s">
        <v>81</v>
      </c>
      <c r="AV1034" s="13" t="s">
        <v>81</v>
      </c>
      <c r="AW1034" s="13" t="s">
        <v>33</v>
      </c>
      <c r="AX1034" s="13" t="s">
        <v>72</v>
      </c>
      <c r="AY1034" s="211" t="s">
        <v>154</v>
      </c>
    </row>
    <row r="1035" spans="1:65" s="13" customFormat="1" ht="11.25">
      <c r="B1035" s="200"/>
      <c r="C1035" s="201"/>
      <c r="D1035" s="202" t="s">
        <v>166</v>
      </c>
      <c r="E1035" s="203" t="s">
        <v>19</v>
      </c>
      <c r="F1035" s="204" t="s">
        <v>1506</v>
      </c>
      <c r="G1035" s="201"/>
      <c r="H1035" s="205">
        <v>6.125</v>
      </c>
      <c r="I1035" s="206"/>
      <c r="J1035" s="201"/>
      <c r="K1035" s="201"/>
      <c r="L1035" s="207"/>
      <c r="M1035" s="208"/>
      <c r="N1035" s="209"/>
      <c r="O1035" s="209"/>
      <c r="P1035" s="209"/>
      <c r="Q1035" s="209"/>
      <c r="R1035" s="209"/>
      <c r="S1035" s="209"/>
      <c r="T1035" s="210"/>
      <c r="AT1035" s="211" t="s">
        <v>166</v>
      </c>
      <c r="AU1035" s="211" t="s">
        <v>81</v>
      </c>
      <c r="AV1035" s="13" t="s">
        <v>81</v>
      </c>
      <c r="AW1035" s="13" t="s">
        <v>33</v>
      </c>
      <c r="AX1035" s="13" t="s">
        <v>72</v>
      </c>
      <c r="AY1035" s="211" t="s">
        <v>154</v>
      </c>
    </row>
    <row r="1036" spans="1:65" s="14" customFormat="1" ht="11.25">
      <c r="B1036" s="212"/>
      <c r="C1036" s="213"/>
      <c r="D1036" s="202" t="s">
        <v>166</v>
      </c>
      <c r="E1036" s="214" t="s">
        <v>19</v>
      </c>
      <c r="F1036" s="215" t="s">
        <v>168</v>
      </c>
      <c r="G1036" s="213"/>
      <c r="H1036" s="216">
        <v>40.685000000000002</v>
      </c>
      <c r="I1036" s="217"/>
      <c r="J1036" s="213"/>
      <c r="K1036" s="213"/>
      <c r="L1036" s="218"/>
      <c r="M1036" s="219"/>
      <c r="N1036" s="220"/>
      <c r="O1036" s="220"/>
      <c r="P1036" s="220"/>
      <c r="Q1036" s="220"/>
      <c r="R1036" s="220"/>
      <c r="S1036" s="220"/>
      <c r="T1036" s="221"/>
      <c r="AT1036" s="222" t="s">
        <v>166</v>
      </c>
      <c r="AU1036" s="222" t="s">
        <v>81</v>
      </c>
      <c r="AV1036" s="14" t="s">
        <v>169</v>
      </c>
      <c r="AW1036" s="14" t="s">
        <v>33</v>
      </c>
      <c r="AX1036" s="14" t="s">
        <v>79</v>
      </c>
      <c r="AY1036" s="222" t="s">
        <v>154</v>
      </c>
    </row>
    <row r="1037" spans="1:65" s="2" customFormat="1" ht="16.5" customHeight="1">
      <c r="A1037" s="38"/>
      <c r="B1037" s="39"/>
      <c r="C1037" s="223" t="s">
        <v>1507</v>
      </c>
      <c r="D1037" s="223" t="s">
        <v>192</v>
      </c>
      <c r="E1037" s="224" t="s">
        <v>1508</v>
      </c>
      <c r="F1037" s="225" t="s">
        <v>1509</v>
      </c>
      <c r="G1037" s="226" t="s">
        <v>160</v>
      </c>
      <c r="H1037" s="227">
        <v>40.685000000000002</v>
      </c>
      <c r="I1037" s="228"/>
      <c r="J1037" s="229">
        <f>ROUND(I1037*H1037,2)</f>
        <v>0</v>
      </c>
      <c r="K1037" s="225" t="s">
        <v>161</v>
      </c>
      <c r="L1037" s="230"/>
      <c r="M1037" s="231" t="s">
        <v>19</v>
      </c>
      <c r="N1037" s="232" t="s">
        <v>43</v>
      </c>
      <c r="O1037" s="68"/>
      <c r="P1037" s="191">
        <f>O1037*H1037</f>
        <v>0</v>
      </c>
      <c r="Q1037" s="191">
        <v>1E-3</v>
      </c>
      <c r="R1037" s="191">
        <f>Q1037*H1037</f>
        <v>4.0685000000000006E-2</v>
      </c>
      <c r="S1037" s="191">
        <v>0</v>
      </c>
      <c r="T1037" s="192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193" t="s">
        <v>380</v>
      </c>
      <c r="AT1037" s="193" t="s">
        <v>192</v>
      </c>
      <c r="AU1037" s="193" t="s">
        <v>81</v>
      </c>
      <c r="AY1037" s="21" t="s">
        <v>154</v>
      </c>
      <c r="BE1037" s="194">
        <f>IF(N1037="základní",J1037,0)</f>
        <v>0</v>
      </c>
      <c r="BF1037" s="194">
        <f>IF(N1037="snížená",J1037,0)</f>
        <v>0</v>
      </c>
      <c r="BG1037" s="194">
        <f>IF(N1037="zákl. přenesená",J1037,0)</f>
        <v>0</v>
      </c>
      <c r="BH1037" s="194">
        <f>IF(N1037="sníž. přenesená",J1037,0)</f>
        <v>0</v>
      </c>
      <c r="BI1037" s="194">
        <f>IF(N1037="nulová",J1037,0)</f>
        <v>0</v>
      </c>
      <c r="BJ1037" s="21" t="s">
        <v>79</v>
      </c>
      <c r="BK1037" s="194">
        <f>ROUND(I1037*H1037,2)</f>
        <v>0</v>
      </c>
      <c r="BL1037" s="21" t="s">
        <v>279</v>
      </c>
      <c r="BM1037" s="193" t="s">
        <v>1510</v>
      </c>
    </row>
    <row r="1038" spans="1:65" s="2" customFormat="1" ht="24.2" customHeight="1">
      <c r="A1038" s="38"/>
      <c r="B1038" s="39"/>
      <c r="C1038" s="182" t="s">
        <v>1511</v>
      </c>
      <c r="D1038" s="182" t="s">
        <v>157</v>
      </c>
      <c r="E1038" s="183" t="s">
        <v>1512</v>
      </c>
      <c r="F1038" s="184" t="s">
        <v>1513</v>
      </c>
      <c r="G1038" s="185" t="s">
        <v>538</v>
      </c>
      <c r="H1038" s="186">
        <v>5.28</v>
      </c>
      <c r="I1038" s="187"/>
      <c r="J1038" s="188">
        <f>ROUND(I1038*H1038,2)</f>
        <v>0</v>
      </c>
      <c r="K1038" s="184" t="s">
        <v>161</v>
      </c>
      <c r="L1038" s="43"/>
      <c r="M1038" s="189" t="s">
        <v>19</v>
      </c>
      <c r="N1038" s="190" t="s">
        <v>43</v>
      </c>
      <c r="O1038" s="68"/>
      <c r="P1038" s="191">
        <f>O1038*H1038</f>
        <v>0</v>
      </c>
      <c r="Q1038" s="191">
        <v>0</v>
      </c>
      <c r="R1038" s="191">
        <f>Q1038*H1038</f>
        <v>0</v>
      </c>
      <c r="S1038" s="191">
        <v>0</v>
      </c>
      <c r="T1038" s="192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193" t="s">
        <v>279</v>
      </c>
      <c r="AT1038" s="193" t="s">
        <v>157</v>
      </c>
      <c r="AU1038" s="193" t="s">
        <v>81</v>
      </c>
      <c r="AY1038" s="21" t="s">
        <v>154</v>
      </c>
      <c r="BE1038" s="194">
        <f>IF(N1038="základní",J1038,0)</f>
        <v>0</v>
      </c>
      <c r="BF1038" s="194">
        <f>IF(N1038="snížená",J1038,0)</f>
        <v>0</v>
      </c>
      <c r="BG1038" s="194">
        <f>IF(N1038="zákl. přenesená",J1038,0)</f>
        <v>0</v>
      </c>
      <c r="BH1038" s="194">
        <f>IF(N1038="sníž. přenesená",J1038,0)</f>
        <v>0</v>
      </c>
      <c r="BI1038" s="194">
        <f>IF(N1038="nulová",J1038,0)</f>
        <v>0</v>
      </c>
      <c r="BJ1038" s="21" t="s">
        <v>79</v>
      </c>
      <c r="BK1038" s="194">
        <f>ROUND(I1038*H1038,2)</f>
        <v>0</v>
      </c>
      <c r="BL1038" s="21" t="s">
        <v>279</v>
      </c>
      <c r="BM1038" s="193" t="s">
        <v>1514</v>
      </c>
    </row>
    <row r="1039" spans="1:65" s="2" customFormat="1" ht="11.25">
      <c r="A1039" s="38"/>
      <c r="B1039" s="39"/>
      <c r="C1039" s="40"/>
      <c r="D1039" s="195" t="s">
        <v>164</v>
      </c>
      <c r="E1039" s="40"/>
      <c r="F1039" s="196" t="s">
        <v>1515</v>
      </c>
      <c r="G1039" s="40"/>
      <c r="H1039" s="40"/>
      <c r="I1039" s="197"/>
      <c r="J1039" s="40"/>
      <c r="K1039" s="40"/>
      <c r="L1039" s="43"/>
      <c r="M1039" s="198"/>
      <c r="N1039" s="199"/>
      <c r="O1039" s="68"/>
      <c r="P1039" s="68"/>
      <c r="Q1039" s="68"/>
      <c r="R1039" s="68"/>
      <c r="S1039" s="68"/>
      <c r="T1039" s="69"/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T1039" s="21" t="s">
        <v>164</v>
      </c>
      <c r="AU1039" s="21" t="s">
        <v>81</v>
      </c>
    </row>
    <row r="1040" spans="1:65" s="13" customFormat="1" ht="11.25">
      <c r="B1040" s="200"/>
      <c r="C1040" s="201"/>
      <c r="D1040" s="202" t="s">
        <v>166</v>
      </c>
      <c r="E1040" s="203" t="s">
        <v>19</v>
      </c>
      <c r="F1040" s="204" t="s">
        <v>1516</v>
      </c>
      <c r="G1040" s="201"/>
      <c r="H1040" s="205">
        <v>5.28</v>
      </c>
      <c r="I1040" s="206"/>
      <c r="J1040" s="201"/>
      <c r="K1040" s="201"/>
      <c r="L1040" s="207"/>
      <c r="M1040" s="208"/>
      <c r="N1040" s="209"/>
      <c r="O1040" s="209"/>
      <c r="P1040" s="209"/>
      <c r="Q1040" s="209"/>
      <c r="R1040" s="209"/>
      <c r="S1040" s="209"/>
      <c r="T1040" s="210"/>
      <c r="AT1040" s="211" t="s">
        <v>166</v>
      </c>
      <c r="AU1040" s="211" t="s">
        <v>81</v>
      </c>
      <c r="AV1040" s="13" t="s">
        <v>81</v>
      </c>
      <c r="AW1040" s="13" t="s">
        <v>33</v>
      </c>
      <c r="AX1040" s="13" t="s">
        <v>72</v>
      </c>
      <c r="AY1040" s="211" t="s">
        <v>154</v>
      </c>
    </row>
    <row r="1041" spans="1:65" s="14" customFormat="1" ht="11.25">
      <c r="B1041" s="212"/>
      <c r="C1041" s="213"/>
      <c r="D1041" s="202" t="s">
        <v>166</v>
      </c>
      <c r="E1041" s="214" t="s">
        <v>19</v>
      </c>
      <c r="F1041" s="215" t="s">
        <v>168</v>
      </c>
      <c r="G1041" s="213"/>
      <c r="H1041" s="216">
        <v>5.28</v>
      </c>
      <c r="I1041" s="217"/>
      <c r="J1041" s="213"/>
      <c r="K1041" s="213"/>
      <c r="L1041" s="218"/>
      <c r="M1041" s="219"/>
      <c r="N1041" s="220"/>
      <c r="O1041" s="220"/>
      <c r="P1041" s="220"/>
      <c r="Q1041" s="220"/>
      <c r="R1041" s="220"/>
      <c r="S1041" s="220"/>
      <c r="T1041" s="221"/>
      <c r="AT1041" s="222" t="s">
        <v>166</v>
      </c>
      <c r="AU1041" s="222" t="s">
        <v>81</v>
      </c>
      <c r="AV1041" s="14" t="s">
        <v>169</v>
      </c>
      <c r="AW1041" s="14" t="s">
        <v>33</v>
      </c>
      <c r="AX1041" s="14" t="s">
        <v>79</v>
      </c>
      <c r="AY1041" s="222" t="s">
        <v>154</v>
      </c>
    </row>
    <row r="1042" spans="1:65" s="2" customFormat="1" ht="16.5" customHeight="1">
      <c r="A1042" s="38"/>
      <c r="B1042" s="39"/>
      <c r="C1042" s="223" t="s">
        <v>1517</v>
      </c>
      <c r="D1042" s="223" t="s">
        <v>192</v>
      </c>
      <c r="E1042" s="224" t="s">
        <v>1518</v>
      </c>
      <c r="F1042" s="225" t="s">
        <v>1519</v>
      </c>
      <c r="G1042" s="226" t="s">
        <v>160</v>
      </c>
      <c r="H1042" s="227">
        <v>5.28</v>
      </c>
      <c r="I1042" s="228"/>
      <c r="J1042" s="229">
        <f>ROUND(I1042*H1042,2)</f>
        <v>0</v>
      </c>
      <c r="K1042" s="225" t="s">
        <v>161</v>
      </c>
      <c r="L1042" s="230"/>
      <c r="M1042" s="231" t="s">
        <v>19</v>
      </c>
      <c r="N1042" s="232" t="s">
        <v>43</v>
      </c>
      <c r="O1042" s="68"/>
      <c r="P1042" s="191">
        <f>O1042*H1042</f>
        <v>0</v>
      </c>
      <c r="Q1042" s="191">
        <v>1E-3</v>
      </c>
      <c r="R1042" s="191">
        <f>Q1042*H1042</f>
        <v>5.28E-3</v>
      </c>
      <c r="S1042" s="191">
        <v>0</v>
      </c>
      <c r="T1042" s="192">
        <f>S1042*H1042</f>
        <v>0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193" t="s">
        <v>380</v>
      </c>
      <c r="AT1042" s="193" t="s">
        <v>192</v>
      </c>
      <c r="AU1042" s="193" t="s">
        <v>81</v>
      </c>
      <c r="AY1042" s="21" t="s">
        <v>154</v>
      </c>
      <c r="BE1042" s="194">
        <f>IF(N1042="základní",J1042,0)</f>
        <v>0</v>
      </c>
      <c r="BF1042" s="194">
        <f>IF(N1042="snížená",J1042,0)</f>
        <v>0</v>
      </c>
      <c r="BG1042" s="194">
        <f>IF(N1042="zákl. přenesená",J1042,0)</f>
        <v>0</v>
      </c>
      <c r="BH1042" s="194">
        <f>IF(N1042="sníž. přenesená",J1042,0)</f>
        <v>0</v>
      </c>
      <c r="BI1042" s="194">
        <f>IF(N1042="nulová",J1042,0)</f>
        <v>0</v>
      </c>
      <c r="BJ1042" s="21" t="s">
        <v>79</v>
      </c>
      <c r="BK1042" s="194">
        <f>ROUND(I1042*H1042,2)</f>
        <v>0</v>
      </c>
      <c r="BL1042" s="21" t="s">
        <v>279</v>
      </c>
      <c r="BM1042" s="193" t="s">
        <v>1520</v>
      </c>
    </row>
    <row r="1043" spans="1:65" s="2" customFormat="1" ht="21.75" customHeight="1">
      <c r="A1043" s="38"/>
      <c r="B1043" s="39"/>
      <c r="C1043" s="182" t="s">
        <v>1521</v>
      </c>
      <c r="D1043" s="182" t="s">
        <v>157</v>
      </c>
      <c r="E1043" s="183" t="s">
        <v>1522</v>
      </c>
      <c r="F1043" s="184" t="s">
        <v>1523</v>
      </c>
      <c r="G1043" s="185" t="s">
        <v>538</v>
      </c>
      <c r="H1043" s="186">
        <v>2</v>
      </c>
      <c r="I1043" s="187"/>
      <c r="J1043" s="188">
        <f>ROUND(I1043*H1043,2)</f>
        <v>0</v>
      </c>
      <c r="K1043" s="184" t="s">
        <v>161</v>
      </c>
      <c r="L1043" s="43"/>
      <c r="M1043" s="189" t="s">
        <v>19</v>
      </c>
      <c r="N1043" s="190" t="s">
        <v>43</v>
      </c>
      <c r="O1043" s="68"/>
      <c r="P1043" s="191">
        <f>O1043*H1043</f>
        <v>0</v>
      </c>
      <c r="Q1043" s="191">
        <v>0</v>
      </c>
      <c r="R1043" s="191">
        <f>Q1043*H1043</f>
        <v>0</v>
      </c>
      <c r="S1043" s="191">
        <v>0</v>
      </c>
      <c r="T1043" s="192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193" t="s">
        <v>279</v>
      </c>
      <c r="AT1043" s="193" t="s">
        <v>157</v>
      </c>
      <c r="AU1043" s="193" t="s">
        <v>81</v>
      </c>
      <c r="AY1043" s="21" t="s">
        <v>154</v>
      </c>
      <c r="BE1043" s="194">
        <f>IF(N1043="základní",J1043,0)</f>
        <v>0</v>
      </c>
      <c r="BF1043" s="194">
        <f>IF(N1043="snížená",J1043,0)</f>
        <v>0</v>
      </c>
      <c r="BG1043" s="194">
        <f>IF(N1043="zákl. přenesená",J1043,0)</f>
        <v>0</v>
      </c>
      <c r="BH1043" s="194">
        <f>IF(N1043="sníž. přenesená",J1043,0)</f>
        <v>0</v>
      </c>
      <c r="BI1043" s="194">
        <f>IF(N1043="nulová",J1043,0)</f>
        <v>0</v>
      </c>
      <c r="BJ1043" s="21" t="s">
        <v>79</v>
      </c>
      <c r="BK1043" s="194">
        <f>ROUND(I1043*H1043,2)</f>
        <v>0</v>
      </c>
      <c r="BL1043" s="21" t="s">
        <v>279</v>
      </c>
      <c r="BM1043" s="193" t="s">
        <v>1524</v>
      </c>
    </row>
    <row r="1044" spans="1:65" s="2" customFormat="1" ht="11.25">
      <c r="A1044" s="38"/>
      <c r="B1044" s="39"/>
      <c r="C1044" s="40"/>
      <c r="D1044" s="195" t="s">
        <v>164</v>
      </c>
      <c r="E1044" s="40"/>
      <c r="F1044" s="196" t="s">
        <v>1525</v>
      </c>
      <c r="G1044" s="40"/>
      <c r="H1044" s="40"/>
      <c r="I1044" s="197"/>
      <c r="J1044" s="40"/>
      <c r="K1044" s="40"/>
      <c r="L1044" s="43"/>
      <c r="M1044" s="198"/>
      <c r="N1044" s="199"/>
      <c r="O1044" s="68"/>
      <c r="P1044" s="68"/>
      <c r="Q1044" s="68"/>
      <c r="R1044" s="68"/>
      <c r="S1044" s="68"/>
      <c r="T1044" s="69"/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T1044" s="21" t="s">
        <v>164</v>
      </c>
      <c r="AU1044" s="21" t="s">
        <v>81</v>
      </c>
    </row>
    <row r="1045" spans="1:65" s="13" customFormat="1" ht="11.25">
      <c r="B1045" s="200"/>
      <c r="C1045" s="201"/>
      <c r="D1045" s="202" t="s">
        <v>166</v>
      </c>
      <c r="E1045" s="203" t="s">
        <v>19</v>
      </c>
      <c r="F1045" s="204" t="s">
        <v>1526</v>
      </c>
      <c r="G1045" s="201"/>
      <c r="H1045" s="205">
        <v>2</v>
      </c>
      <c r="I1045" s="206"/>
      <c r="J1045" s="201"/>
      <c r="K1045" s="201"/>
      <c r="L1045" s="207"/>
      <c r="M1045" s="208"/>
      <c r="N1045" s="209"/>
      <c r="O1045" s="209"/>
      <c r="P1045" s="209"/>
      <c r="Q1045" s="209"/>
      <c r="R1045" s="209"/>
      <c r="S1045" s="209"/>
      <c r="T1045" s="210"/>
      <c r="AT1045" s="211" t="s">
        <v>166</v>
      </c>
      <c r="AU1045" s="211" t="s">
        <v>81</v>
      </c>
      <c r="AV1045" s="13" t="s">
        <v>81</v>
      </c>
      <c r="AW1045" s="13" t="s">
        <v>33</v>
      </c>
      <c r="AX1045" s="13" t="s">
        <v>72</v>
      </c>
      <c r="AY1045" s="211" t="s">
        <v>154</v>
      </c>
    </row>
    <row r="1046" spans="1:65" s="14" customFormat="1" ht="11.25">
      <c r="B1046" s="212"/>
      <c r="C1046" s="213"/>
      <c r="D1046" s="202" t="s">
        <v>166</v>
      </c>
      <c r="E1046" s="214" t="s">
        <v>19</v>
      </c>
      <c r="F1046" s="215" t="s">
        <v>168</v>
      </c>
      <c r="G1046" s="213"/>
      <c r="H1046" s="216">
        <v>2</v>
      </c>
      <c r="I1046" s="217"/>
      <c r="J1046" s="213"/>
      <c r="K1046" s="213"/>
      <c r="L1046" s="218"/>
      <c r="M1046" s="219"/>
      <c r="N1046" s="220"/>
      <c r="O1046" s="220"/>
      <c r="P1046" s="220"/>
      <c r="Q1046" s="220"/>
      <c r="R1046" s="220"/>
      <c r="S1046" s="220"/>
      <c r="T1046" s="221"/>
      <c r="AT1046" s="222" t="s">
        <v>166</v>
      </c>
      <c r="AU1046" s="222" t="s">
        <v>81</v>
      </c>
      <c r="AV1046" s="14" t="s">
        <v>169</v>
      </c>
      <c r="AW1046" s="14" t="s">
        <v>33</v>
      </c>
      <c r="AX1046" s="14" t="s">
        <v>79</v>
      </c>
      <c r="AY1046" s="222" t="s">
        <v>154</v>
      </c>
    </row>
    <row r="1047" spans="1:65" s="2" customFormat="1" ht="21.75" customHeight="1">
      <c r="A1047" s="38"/>
      <c r="B1047" s="39"/>
      <c r="C1047" s="223" t="s">
        <v>1527</v>
      </c>
      <c r="D1047" s="223" t="s">
        <v>192</v>
      </c>
      <c r="E1047" s="224" t="s">
        <v>1528</v>
      </c>
      <c r="F1047" s="225" t="s">
        <v>1529</v>
      </c>
      <c r="G1047" s="226" t="s">
        <v>538</v>
      </c>
      <c r="H1047" s="227">
        <v>2</v>
      </c>
      <c r="I1047" s="228"/>
      <c r="J1047" s="229">
        <f>ROUND(I1047*H1047,2)</f>
        <v>0</v>
      </c>
      <c r="K1047" s="225" t="s">
        <v>161</v>
      </c>
      <c r="L1047" s="230"/>
      <c r="M1047" s="231" t="s">
        <v>19</v>
      </c>
      <c r="N1047" s="232" t="s">
        <v>43</v>
      </c>
      <c r="O1047" s="68"/>
      <c r="P1047" s="191">
        <f>O1047*H1047</f>
        <v>0</v>
      </c>
      <c r="Q1047" s="191">
        <v>1E-3</v>
      </c>
      <c r="R1047" s="191">
        <f>Q1047*H1047</f>
        <v>2E-3</v>
      </c>
      <c r="S1047" s="191">
        <v>0</v>
      </c>
      <c r="T1047" s="192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193" t="s">
        <v>380</v>
      </c>
      <c r="AT1047" s="193" t="s">
        <v>192</v>
      </c>
      <c r="AU1047" s="193" t="s">
        <v>81</v>
      </c>
      <c r="AY1047" s="21" t="s">
        <v>154</v>
      </c>
      <c r="BE1047" s="194">
        <f>IF(N1047="základní",J1047,0)</f>
        <v>0</v>
      </c>
      <c r="BF1047" s="194">
        <f>IF(N1047="snížená",J1047,0)</f>
        <v>0</v>
      </c>
      <c r="BG1047" s="194">
        <f>IF(N1047="zákl. přenesená",J1047,0)</f>
        <v>0</v>
      </c>
      <c r="BH1047" s="194">
        <f>IF(N1047="sníž. přenesená",J1047,0)</f>
        <v>0</v>
      </c>
      <c r="BI1047" s="194">
        <f>IF(N1047="nulová",J1047,0)</f>
        <v>0</v>
      </c>
      <c r="BJ1047" s="21" t="s">
        <v>79</v>
      </c>
      <c r="BK1047" s="194">
        <f>ROUND(I1047*H1047,2)</f>
        <v>0</v>
      </c>
      <c r="BL1047" s="21" t="s">
        <v>279</v>
      </c>
      <c r="BM1047" s="193" t="s">
        <v>1530</v>
      </c>
    </row>
    <row r="1048" spans="1:65" s="2" customFormat="1" ht="21.75" customHeight="1">
      <c r="A1048" s="38"/>
      <c r="B1048" s="39"/>
      <c r="C1048" s="182" t="s">
        <v>1531</v>
      </c>
      <c r="D1048" s="182" t="s">
        <v>157</v>
      </c>
      <c r="E1048" s="183" t="s">
        <v>1532</v>
      </c>
      <c r="F1048" s="184" t="s">
        <v>1533</v>
      </c>
      <c r="G1048" s="185" t="s">
        <v>538</v>
      </c>
      <c r="H1048" s="186">
        <v>12</v>
      </c>
      <c r="I1048" s="187"/>
      <c r="J1048" s="188">
        <f>ROUND(I1048*H1048,2)</f>
        <v>0</v>
      </c>
      <c r="K1048" s="184" t="s">
        <v>161</v>
      </c>
      <c r="L1048" s="43"/>
      <c r="M1048" s="189" t="s">
        <v>19</v>
      </c>
      <c r="N1048" s="190" t="s">
        <v>43</v>
      </c>
      <c r="O1048" s="68"/>
      <c r="P1048" s="191">
        <f>O1048*H1048</f>
        <v>0</v>
      </c>
      <c r="Q1048" s="191">
        <v>0</v>
      </c>
      <c r="R1048" s="191">
        <f>Q1048*H1048</f>
        <v>0</v>
      </c>
      <c r="S1048" s="191">
        <v>0</v>
      </c>
      <c r="T1048" s="192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193" t="s">
        <v>279</v>
      </c>
      <c r="AT1048" s="193" t="s">
        <v>157</v>
      </c>
      <c r="AU1048" s="193" t="s">
        <v>81</v>
      </c>
      <c r="AY1048" s="21" t="s">
        <v>154</v>
      </c>
      <c r="BE1048" s="194">
        <f>IF(N1048="základní",J1048,0)</f>
        <v>0</v>
      </c>
      <c r="BF1048" s="194">
        <f>IF(N1048="snížená",J1048,0)</f>
        <v>0</v>
      </c>
      <c r="BG1048" s="194">
        <f>IF(N1048="zákl. přenesená",J1048,0)</f>
        <v>0</v>
      </c>
      <c r="BH1048" s="194">
        <f>IF(N1048="sníž. přenesená",J1048,0)</f>
        <v>0</v>
      </c>
      <c r="BI1048" s="194">
        <f>IF(N1048="nulová",J1048,0)</f>
        <v>0</v>
      </c>
      <c r="BJ1048" s="21" t="s">
        <v>79</v>
      </c>
      <c r="BK1048" s="194">
        <f>ROUND(I1048*H1048,2)</f>
        <v>0</v>
      </c>
      <c r="BL1048" s="21" t="s">
        <v>279</v>
      </c>
      <c r="BM1048" s="193" t="s">
        <v>1534</v>
      </c>
    </row>
    <row r="1049" spans="1:65" s="2" customFormat="1" ht="11.25">
      <c r="A1049" s="38"/>
      <c r="B1049" s="39"/>
      <c r="C1049" s="40"/>
      <c r="D1049" s="195" t="s">
        <v>164</v>
      </c>
      <c r="E1049" s="40"/>
      <c r="F1049" s="196" t="s">
        <v>1535</v>
      </c>
      <c r="G1049" s="40"/>
      <c r="H1049" s="40"/>
      <c r="I1049" s="197"/>
      <c r="J1049" s="40"/>
      <c r="K1049" s="40"/>
      <c r="L1049" s="43"/>
      <c r="M1049" s="198"/>
      <c r="N1049" s="199"/>
      <c r="O1049" s="68"/>
      <c r="P1049" s="68"/>
      <c r="Q1049" s="68"/>
      <c r="R1049" s="68"/>
      <c r="S1049" s="68"/>
      <c r="T1049" s="69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T1049" s="21" t="s">
        <v>164</v>
      </c>
      <c r="AU1049" s="21" t="s">
        <v>81</v>
      </c>
    </row>
    <row r="1050" spans="1:65" s="13" customFormat="1" ht="11.25">
      <c r="B1050" s="200"/>
      <c r="C1050" s="201"/>
      <c r="D1050" s="202" t="s">
        <v>166</v>
      </c>
      <c r="E1050" s="203" t="s">
        <v>19</v>
      </c>
      <c r="F1050" s="204" t="s">
        <v>1536</v>
      </c>
      <c r="G1050" s="201"/>
      <c r="H1050" s="205">
        <v>12</v>
      </c>
      <c r="I1050" s="206"/>
      <c r="J1050" s="201"/>
      <c r="K1050" s="201"/>
      <c r="L1050" s="207"/>
      <c r="M1050" s="208"/>
      <c r="N1050" s="209"/>
      <c r="O1050" s="209"/>
      <c r="P1050" s="209"/>
      <c r="Q1050" s="209"/>
      <c r="R1050" s="209"/>
      <c r="S1050" s="209"/>
      <c r="T1050" s="210"/>
      <c r="AT1050" s="211" t="s">
        <v>166</v>
      </c>
      <c r="AU1050" s="211" t="s">
        <v>81</v>
      </c>
      <c r="AV1050" s="13" t="s">
        <v>81</v>
      </c>
      <c r="AW1050" s="13" t="s">
        <v>33</v>
      </c>
      <c r="AX1050" s="13" t="s">
        <v>72</v>
      </c>
      <c r="AY1050" s="211" t="s">
        <v>154</v>
      </c>
    </row>
    <row r="1051" spans="1:65" s="14" customFormat="1" ht="11.25">
      <c r="B1051" s="212"/>
      <c r="C1051" s="213"/>
      <c r="D1051" s="202" t="s">
        <v>166</v>
      </c>
      <c r="E1051" s="214" t="s">
        <v>19</v>
      </c>
      <c r="F1051" s="215" t="s">
        <v>168</v>
      </c>
      <c r="G1051" s="213"/>
      <c r="H1051" s="216">
        <v>12</v>
      </c>
      <c r="I1051" s="217"/>
      <c r="J1051" s="213"/>
      <c r="K1051" s="213"/>
      <c r="L1051" s="218"/>
      <c r="M1051" s="219"/>
      <c r="N1051" s="220"/>
      <c r="O1051" s="220"/>
      <c r="P1051" s="220"/>
      <c r="Q1051" s="220"/>
      <c r="R1051" s="220"/>
      <c r="S1051" s="220"/>
      <c r="T1051" s="221"/>
      <c r="AT1051" s="222" t="s">
        <v>166</v>
      </c>
      <c r="AU1051" s="222" t="s">
        <v>81</v>
      </c>
      <c r="AV1051" s="14" t="s">
        <v>169</v>
      </c>
      <c r="AW1051" s="14" t="s">
        <v>33</v>
      </c>
      <c r="AX1051" s="14" t="s">
        <v>79</v>
      </c>
      <c r="AY1051" s="222" t="s">
        <v>154</v>
      </c>
    </row>
    <row r="1052" spans="1:65" s="2" customFormat="1" ht="21.75" customHeight="1">
      <c r="A1052" s="38"/>
      <c r="B1052" s="39"/>
      <c r="C1052" s="223" t="s">
        <v>1537</v>
      </c>
      <c r="D1052" s="223" t="s">
        <v>192</v>
      </c>
      <c r="E1052" s="224" t="s">
        <v>1538</v>
      </c>
      <c r="F1052" s="225" t="s">
        <v>1539</v>
      </c>
      <c r="G1052" s="226" t="s">
        <v>538</v>
      </c>
      <c r="H1052" s="227">
        <v>12</v>
      </c>
      <c r="I1052" s="228"/>
      <c r="J1052" s="229">
        <f>ROUND(I1052*H1052,2)</f>
        <v>0</v>
      </c>
      <c r="K1052" s="225" t="s">
        <v>161</v>
      </c>
      <c r="L1052" s="230"/>
      <c r="M1052" s="231" t="s">
        <v>19</v>
      </c>
      <c r="N1052" s="232" t="s">
        <v>43</v>
      </c>
      <c r="O1052" s="68"/>
      <c r="P1052" s="191">
        <f>O1052*H1052</f>
        <v>0</v>
      </c>
      <c r="Q1052" s="191">
        <v>1E-3</v>
      </c>
      <c r="R1052" s="191">
        <f>Q1052*H1052</f>
        <v>1.2E-2</v>
      </c>
      <c r="S1052" s="191">
        <v>0</v>
      </c>
      <c r="T1052" s="192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193" t="s">
        <v>380</v>
      </c>
      <c r="AT1052" s="193" t="s">
        <v>192</v>
      </c>
      <c r="AU1052" s="193" t="s">
        <v>81</v>
      </c>
      <c r="AY1052" s="21" t="s">
        <v>154</v>
      </c>
      <c r="BE1052" s="194">
        <f>IF(N1052="základní",J1052,0)</f>
        <v>0</v>
      </c>
      <c r="BF1052" s="194">
        <f>IF(N1052="snížená",J1052,0)</f>
        <v>0</v>
      </c>
      <c r="BG1052" s="194">
        <f>IF(N1052="zákl. přenesená",J1052,0)</f>
        <v>0</v>
      </c>
      <c r="BH1052" s="194">
        <f>IF(N1052="sníž. přenesená",J1052,0)</f>
        <v>0</v>
      </c>
      <c r="BI1052" s="194">
        <f>IF(N1052="nulová",J1052,0)</f>
        <v>0</v>
      </c>
      <c r="BJ1052" s="21" t="s">
        <v>79</v>
      </c>
      <c r="BK1052" s="194">
        <f>ROUND(I1052*H1052,2)</f>
        <v>0</v>
      </c>
      <c r="BL1052" s="21" t="s">
        <v>279</v>
      </c>
      <c r="BM1052" s="193" t="s">
        <v>1540</v>
      </c>
    </row>
    <row r="1053" spans="1:65" s="2" customFormat="1" ht="21.75" customHeight="1">
      <c r="A1053" s="38"/>
      <c r="B1053" s="39"/>
      <c r="C1053" s="182" t="s">
        <v>1541</v>
      </c>
      <c r="D1053" s="182" t="s">
        <v>157</v>
      </c>
      <c r="E1053" s="183" t="s">
        <v>1542</v>
      </c>
      <c r="F1053" s="184" t="s">
        <v>1543</v>
      </c>
      <c r="G1053" s="185" t="s">
        <v>538</v>
      </c>
      <c r="H1053" s="186">
        <v>1</v>
      </c>
      <c r="I1053" s="187"/>
      <c r="J1053" s="188">
        <f>ROUND(I1053*H1053,2)</f>
        <v>0</v>
      </c>
      <c r="K1053" s="184" t="s">
        <v>161</v>
      </c>
      <c r="L1053" s="43"/>
      <c r="M1053" s="189" t="s">
        <v>19</v>
      </c>
      <c r="N1053" s="190" t="s">
        <v>43</v>
      </c>
      <c r="O1053" s="68"/>
      <c r="P1053" s="191">
        <f>O1053*H1053</f>
        <v>0</v>
      </c>
      <c r="Q1053" s="191">
        <v>0</v>
      </c>
      <c r="R1053" s="191">
        <f>Q1053*H1053</f>
        <v>0</v>
      </c>
      <c r="S1053" s="191">
        <v>0</v>
      </c>
      <c r="T1053" s="192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193" t="s">
        <v>279</v>
      </c>
      <c r="AT1053" s="193" t="s">
        <v>157</v>
      </c>
      <c r="AU1053" s="193" t="s">
        <v>81</v>
      </c>
      <c r="AY1053" s="21" t="s">
        <v>154</v>
      </c>
      <c r="BE1053" s="194">
        <f>IF(N1053="základní",J1053,0)</f>
        <v>0</v>
      </c>
      <c r="BF1053" s="194">
        <f>IF(N1053="snížená",J1053,0)</f>
        <v>0</v>
      </c>
      <c r="BG1053" s="194">
        <f>IF(N1053="zákl. přenesená",J1053,0)</f>
        <v>0</v>
      </c>
      <c r="BH1053" s="194">
        <f>IF(N1053="sníž. přenesená",J1053,0)</f>
        <v>0</v>
      </c>
      <c r="BI1053" s="194">
        <f>IF(N1053="nulová",J1053,0)</f>
        <v>0</v>
      </c>
      <c r="BJ1053" s="21" t="s">
        <v>79</v>
      </c>
      <c r="BK1053" s="194">
        <f>ROUND(I1053*H1053,2)</f>
        <v>0</v>
      </c>
      <c r="BL1053" s="21" t="s">
        <v>279</v>
      </c>
      <c r="BM1053" s="193" t="s">
        <v>1544</v>
      </c>
    </row>
    <row r="1054" spans="1:65" s="2" customFormat="1" ht="11.25">
      <c r="A1054" s="38"/>
      <c r="B1054" s="39"/>
      <c r="C1054" s="40"/>
      <c r="D1054" s="195" t="s">
        <v>164</v>
      </c>
      <c r="E1054" s="40"/>
      <c r="F1054" s="196" t="s">
        <v>1545</v>
      </c>
      <c r="G1054" s="40"/>
      <c r="H1054" s="40"/>
      <c r="I1054" s="197"/>
      <c r="J1054" s="40"/>
      <c r="K1054" s="40"/>
      <c r="L1054" s="43"/>
      <c r="M1054" s="198"/>
      <c r="N1054" s="199"/>
      <c r="O1054" s="68"/>
      <c r="P1054" s="68"/>
      <c r="Q1054" s="68"/>
      <c r="R1054" s="68"/>
      <c r="S1054" s="68"/>
      <c r="T1054" s="69"/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T1054" s="21" t="s">
        <v>164</v>
      </c>
      <c r="AU1054" s="21" t="s">
        <v>81</v>
      </c>
    </row>
    <row r="1055" spans="1:65" s="13" customFormat="1" ht="11.25">
      <c r="B1055" s="200"/>
      <c r="C1055" s="201"/>
      <c r="D1055" s="202" t="s">
        <v>166</v>
      </c>
      <c r="E1055" s="203" t="s">
        <v>19</v>
      </c>
      <c r="F1055" s="204" t="s">
        <v>1546</v>
      </c>
      <c r="G1055" s="201"/>
      <c r="H1055" s="205">
        <v>1</v>
      </c>
      <c r="I1055" s="206"/>
      <c r="J1055" s="201"/>
      <c r="K1055" s="201"/>
      <c r="L1055" s="207"/>
      <c r="M1055" s="208"/>
      <c r="N1055" s="209"/>
      <c r="O1055" s="209"/>
      <c r="P1055" s="209"/>
      <c r="Q1055" s="209"/>
      <c r="R1055" s="209"/>
      <c r="S1055" s="209"/>
      <c r="T1055" s="210"/>
      <c r="AT1055" s="211" t="s">
        <v>166</v>
      </c>
      <c r="AU1055" s="211" t="s">
        <v>81</v>
      </c>
      <c r="AV1055" s="13" t="s">
        <v>81</v>
      </c>
      <c r="AW1055" s="13" t="s">
        <v>33</v>
      </c>
      <c r="AX1055" s="13" t="s">
        <v>72</v>
      </c>
      <c r="AY1055" s="211" t="s">
        <v>154</v>
      </c>
    </row>
    <row r="1056" spans="1:65" s="14" customFormat="1" ht="11.25">
      <c r="B1056" s="212"/>
      <c r="C1056" s="213"/>
      <c r="D1056" s="202" t="s">
        <v>166</v>
      </c>
      <c r="E1056" s="214" t="s">
        <v>19</v>
      </c>
      <c r="F1056" s="215" t="s">
        <v>168</v>
      </c>
      <c r="G1056" s="213"/>
      <c r="H1056" s="216">
        <v>1</v>
      </c>
      <c r="I1056" s="217"/>
      <c r="J1056" s="213"/>
      <c r="K1056" s="213"/>
      <c r="L1056" s="218"/>
      <c r="M1056" s="219"/>
      <c r="N1056" s="220"/>
      <c r="O1056" s="220"/>
      <c r="P1056" s="220"/>
      <c r="Q1056" s="220"/>
      <c r="R1056" s="220"/>
      <c r="S1056" s="220"/>
      <c r="T1056" s="221"/>
      <c r="AT1056" s="222" t="s">
        <v>166</v>
      </c>
      <c r="AU1056" s="222" t="s">
        <v>81</v>
      </c>
      <c r="AV1056" s="14" t="s">
        <v>169</v>
      </c>
      <c r="AW1056" s="14" t="s">
        <v>33</v>
      </c>
      <c r="AX1056" s="14" t="s">
        <v>79</v>
      </c>
      <c r="AY1056" s="222" t="s">
        <v>154</v>
      </c>
    </row>
    <row r="1057" spans="1:65" s="2" customFormat="1" ht="21.75" customHeight="1">
      <c r="A1057" s="38"/>
      <c r="B1057" s="39"/>
      <c r="C1057" s="223" t="s">
        <v>1547</v>
      </c>
      <c r="D1057" s="223" t="s">
        <v>192</v>
      </c>
      <c r="E1057" s="224" t="s">
        <v>1548</v>
      </c>
      <c r="F1057" s="225" t="s">
        <v>1549</v>
      </c>
      <c r="G1057" s="226" t="s">
        <v>538</v>
      </c>
      <c r="H1057" s="227">
        <v>1</v>
      </c>
      <c r="I1057" s="228"/>
      <c r="J1057" s="229">
        <f>ROUND(I1057*H1057,2)</f>
        <v>0</v>
      </c>
      <c r="K1057" s="225" t="s">
        <v>161</v>
      </c>
      <c r="L1057" s="230"/>
      <c r="M1057" s="231" t="s">
        <v>19</v>
      </c>
      <c r="N1057" s="232" t="s">
        <v>43</v>
      </c>
      <c r="O1057" s="68"/>
      <c r="P1057" s="191">
        <f>O1057*H1057</f>
        <v>0</v>
      </c>
      <c r="Q1057" s="191">
        <v>1E-3</v>
      </c>
      <c r="R1057" s="191">
        <f>Q1057*H1057</f>
        <v>1E-3</v>
      </c>
      <c r="S1057" s="191">
        <v>0</v>
      </c>
      <c r="T1057" s="192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193" t="s">
        <v>380</v>
      </c>
      <c r="AT1057" s="193" t="s">
        <v>192</v>
      </c>
      <c r="AU1057" s="193" t="s">
        <v>81</v>
      </c>
      <c r="AY1057" s="21" t="s">
        <v>154</v>
      </c>
      <c r="BE1057" s="194">
        <f>IF(N1057="základní",J1057,0)</f>
        <v>0</v>
      </c>
      <c r="BF1057" s="194">
        <f>IF(N1057="snížená",J1057,0)</f>
        <v>0</v>
      </c>
      <c r="BG1057" s="194">
        <f>IF(N1057="zákl. přenesená",J1057,0)</f>
        <v>0</v>
      </c>
      <c r="BH1057" s="194">
        <f>IF(N1057="sníž. přenesená",J1057,0)</f>
        <v>0</v>
      </c>
      <c r="BI1057" s="194">
        <f>IF(N1057="nulová",J1057,0)</f>
        <v>0</v>
      </c>
      <c r="BJ1057" s="21" t="s">
        <v>79</v>
      </c>
      <c r="BK1057" s="194">
        <f>ROUND(I1057*H1057,2)</f>
        <v>0</v>
      </c>
      <c r="BL1057" s="21" t="s">
        <v>279</v>
      </c>
      <c r="BM1057" s="193" t="s">
        <v>1550</v>
      </c>
    </row>
    <row r="1058" spans="1:65" s="2" customFormat="1" ht="16.5" customHeight="1">
      <c r="A1058" s="38"/>
      <c r="B1058" s="39"/>
      <c r="C1058" s="182" t="s">
        <v>1551</v>
      </c>
      <c r="D1058" s="182" t="s">
        <v>157</v>
      </c>
      <c r="E1058" s="183" t="s">
        <v>1552</v>
      </c>
      <c r="F1058" s="184" t="s">
        <v>1553</v>
      </c>
      <c r="G1058" s="185" t="s">
        <v>160</v>
      </c>
      <c r="H1058" s="186">
        <v>53.405000000000001</v>
      </c>
      <c r="I1058" s="187"/>
      <c r="J1058" s="188">
        <f>ROUND(I1058*H1058,2)</f>
        <v>0</v>
      </c>
      <c r="K1058" s="184" t="s">
        <v>161</v>
      </c>
      <c r="L1058" s="43"/>
      <c r="M1058" s="189" t="s">
        <v>19</v>
      </c>
      <c r="N1058" s="190" t="s">
        <v>43</v>
      </c>
      <c r="O1058" s="68"/>
      <c r="P1058" s="191">
        <f>O1058*H1058</f>
        <v>0</v>
      </c>
      <c r="Q1058" s="191">
        <v>0</v>
      </c>
      <c r="R1058" s="191">
        <f>Q1058*H1058</f>
        <v>0</v>
      </c>
      <c r="S1058" s="191">
        <v>0</v>
      </c>
      <c r="T1058" s="192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193" t="s">
        <v>279</v>
      </c>
      <c r="AT1058" s="193" t="s">
        <v>157</v>
      </c>
      <c r="AU1058" s="193" t="s">
        <v>81</v>
      </c>
      <c r="AY1058" s="21" t="s">
        <v>154</v>
      </c>
      <c r="BE1058" s="194">
        <f>IF(N1058="základní",J1058,0)</f>
        <v>0</v>
      </c>
      <c r="BF1058" s="194">
        <f>IF(N1058="snížená",J1058,0)</f>
        <v>0</v>
      </c>
      <c r="BG1058" s="194">
        <f>IF(N1058="zákl. přenesená",J1058,0)</f>
        <v>0</v>
      </c>
      <c r="BH1058" s="194">
        <f>IF(N1058="sníž. přenesená",J1058,0)</f>
        <v>0</v>
      </c>
      <c r="BI1058" s="194">
        <f>IF(N1058="nulová",J1058,0)</f>
        <v>0</v>
      </c>
      <c r="BJ1058" s="21" t="s">
        <v>79</v>
      </c>
      <c r="BK1058" s="194">
        <f>ROUND(I1058*H1058,2)</f>
        <v>0</v>
      </c>
      <c r="BL1058" s="21" t="s">
        <v>279</v>
      </c>
      <c r="BM1058" s="193" t="s">
        <v>1554</v>
      </c>
    </row>
    <row r="1059" spans="1:65" s="2" customFormat="1" ht="11.25">
      <c r="A1059" s="38"/>
      <c r="B1059" s="39"/>
      <c r="C1059" s="40"/>
      <c r="D1059" s="195" t="s">
        <v>164</v>
      </c>
      <c r="E1059" s="40"/>
      <c r="F1059" s="196" t="s">
        <v>1555</v>
      </c>
      <c r="G1059" s="40"/>
      <c r="H1059" s="40"/>
      <c r="I1059" s="197"/>
      <c r="J1059" s="40"/>
      <c r="K1059" s="40"/>
      <c r="L1059" s="43"/>
      <c r="M1059" s="198"/>
      <c r="N1059" s="199"/>
      <c r="O1059" s="68"/>
      <c r="P1059" s="68"/>
      <c r="Q1059" s="68"/>
      <c r="R1059" s="68"/>
      <c r="S1059" s="68"/>
      <c r="T1059" s="69"/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T1059" s="21" t="s">
        <v>164</v>
      </c>
      <c r="AU1059" s="21" t="s">
        <v>81</v>
      </c>
    </row>
    <row r="1060" spans="1:65" s="13" customFormat="1" ht="11.25">
      <c r="B1060" s="200"/>
      <c r="C1060" s="201"/>
      <c r="D1060" s="202" t="s">
        <v>166</v>
      </c>
      <c r="E1060" s="203" t="s">
        <v>19</v>
      </c>
      <c r="F1060" s="204" t="s">
        <v>1556</v>
      </c>
      <c r="G1060" s="201"/>
      <c r="H1060" s="205">
        <v>6</v>
      </c>
      <c r="I1060" s="206"/>
      <c r="J1060" s="201"/>
      <c r="K1060" s="201"/>
      <c r="L1060" s="207"/>
      <c r="M1060" s="208"/>
      <c r="N1060" s="209"/>
      <c r="O1060" s="209"/>
      <c r="P1060" s="209"/>
      <c r="Q1060" s="209"/>
      <c r="R1060" s="209"/>
      <c r="S1060" s="209"/>
      <c r="T1060" s="210"/>
      <c r="AT1060" s="211" t="s">
        <v>166</v>
      </c>
      <c r="AU1060" s="211" t="s">
        <v>81</v>
      </c>
      <c r="AV1060" s="13" t="s">
        <v>81</v>
      </c>
      <c r="AW1060" s="13" t="s">
        <v>33</v>
      </c>
      <c r="AX1060" s="13" t="s">
        <v>72</v>
      </c>
      <c r="AY1060" s="211" t="s">
        <v>154</v>
      </c>
    </row>
    <row r="1061" spans="1:65" s="13" customFormat="1" ht="11.25">
      <c r="B1061" s="200"/>
      <c r="C1061" s="201"/>
      <c r="D1061" s="202" t="s">
        <v>166</v>
      </c>
      <c r="E1061" s="203" t="s">
        <v>19</v>
      </c>
      <c r="F1061" s="204" t="s">
        <v>1557</v>
      </c>
      <c r="G1061" s="201"/>
      <c r="H1061" s="205">
        <v>1.44</v>
      </c>
      <c r="I1061" s="206"/>
      <c r="J1061" s="201"/>
      <c r="K1061" s="201"/>
      <c r="L1061" s="207"/>
      <c r="M1061" s="208"/>
      <c r="N1061" s="209"/>
      <c r="O1061" s="209"/>
      <c r="P1061" s="209"/>
      <c r="Q1061" s="209"/>
      <c r="R1061" s="209"/>
      <c r="S1061" s="209"/>
      <c r="T1061" s="210"/>
      <c r="AT1061" s="211" t="s">
        <v>166</v>
      </c>
      <c r="AU1061" s="211" t="s">
        <v>81</v>
      </c>
      <c r="AV1061" s="13" t="s">
        <v>81</v>
      </c>
      <c r="AW1061" s="13" t="s">
        <v>33</v>
      </c>
      <c r="AX1061" s="13" t="s">
        <v>72</v>
      </c>
      <c r="AY1061" s="211" t="s">
        <v>154</v>
      </c>
    </row>
    <row r="1062" spans="1:65" s="13" customFormat="1" ht="11.25">
      <c r="B1062" s="200"/>
      <c r="C1062" s="201"/>
      <c r="D1062" s="202" t="s">
        <v>166</v>
      </c>
      <c r="E1062" s="203" t="s">
        <v>19</v>
      </c>
      <c r="F1062" s="204" t="s">
        <v>1558</v>
      </c>
      <c r="G1062" s="201"/>
      <c r="H1062" s="205">
        <v>6.125</v>
      </c>
      <c r="I1062" s="206"/>
      <c r="J1062" s="201"/>
      <c r="K1062" s="201"/>
      <c r="L1062" s="207"/>
      <c r="M1062" s="208"/>
      <c r="N1062" s="209"/>
      <c r="O1062" s="209"/>
      <c r="P1062" s="209"/>
      <c r="Q1062" s="209"/>
      <c r="R1062" s="209"/>
      <c r="S1062" s="209"/>
      <c r="T1062" s="210"/>
      <c r="AT1062" s="211" t="s">
        <v>166</v>
      </c>
      <c r="AU1062" s="211" t="s">
        <v>81</v>
      </c>
      <c r="AV1062" s="13" t="s">
        <v>81</v>
      </c>
      <c r="AW1062" s="13" t="s">
        <v>33</v>
      </c>
      <c r="AX1062" s="13" t="s">
        <v>72</v>
      </c>
      <c r="AY1062" s="211" t="s">
        <v>154</v>
      </c>
    </row>
    <row r="1063" spans="1:65" s="13" customFormat="1" ht="11.25">
      <c r="B1063" s="200"/>
      <c r="C1063" s="201"/>
      <c r="D1063" s="202" t="s">
        <v>166</v>
      </c>
      <c r="E1063" s="203" t="s">
        <v>19</v>
      </c>
      <c r="F1063" s="204" t="s">
        <v>1559</v>
      </c>
      <c r="G1063" s="201"/>
      <c r="H1063" s="205">
        <v>34.56</v>
      </c>
      <c r="I1063" s="206"/>
      <c r="J1063" s="201"/>
      <c r="K1063" s="201"/>
      <c r="L1063" s="207"/>
      <c r="M1063" s="208"/>
      <c r="N1063" s="209"/>
      <c r="O1063" s="209"/>
      <c r="P1063" s="209"/>
      <c r="Q1063" s="209"/>
      <c r="R1063" s="209"/>
      <c r="S1063" s="209"/>
      <c r="T1063" s="210"/>
      <c r="AT1063" s="211" t="s">
        <v>166</v>
      </c>
      <c r="AU1063" s="211" t="s">
        <v>81</v>
      </c>
      <c r="AV1063" s="13" t="s">
        <v>81</v>
      </c>
      <c r="AW1063" s="13" t="s">
        <v>33</v>
      </c>
      <c r="AX1063" s="13" t="s">
        <v>72</v>
      </c>
      <c r="AY1063" s="211" t="s">
        <v>154</v>
      </c>
    </row>
    <row r="1064" spans="1:65" s="13" customFormat="1" ht="11.25">
      <c r="B1064" s="200"/>
      <c r="C1064" s="201"/>
      <c r="D1064" s="202" t="s">
        <v>166</v>
      </c>
      <c r="E1064" s="203" t="s">
        <v>19</v>
      </c>
      <c r="F1064" s="204" t="s">
        <v>1560</v>
      </c>
      <c r="G1064" s="201"/>
      <c r="H1064" s="205">
        <v>5.28</v>
      </c>
      <c r="I1064" s="206"/>
      <c r="J1064" s="201"/>
      <c r="K1064" s="201"/>
      <c r="L1064" s="207"/>
      <c r="M1064" s="208"/>
      <c r="N1064" s="209"/>
      <c r="O1064" s="209"/>
      <c r="P1064" s="209"/>
      <c r="Q1064" s="209"/>
      <c r="R1064" s="209"/>
      <c r="S1064" s="209"/>
      <c r="T1064" s="210"/>
      <c r="AT1064" s="211" t="s">
        <v>166</v>
      </c>
      <c r="AU1064" s="211" t="s">
        <v>81</v>
      </c>
      <c r="AV1064" s="13" t="s">
        <v>81</v>
      </c>
      <c r="AW1064" s="13" t="s">
        <v>33</v>
      </c>
      <c r="AX1064" s="13" t="s">
        <v>72</v>
      </c>
      <c r="AY1064" s="211" t="s">
        <v>154</v>
      </c>
    </row>
    <row r="1065" spans="1:65" s="14" customFormat="1" ht="11.25">
      <c r="B1065" s="212"/>
      <c r="C1065" s="213"/>
      <c r="D1065" s="202" t="s">
        <v>166</v>
      </c>
      <c r="E1065" s="214" t="s">
        <v>19</v>
      </c>
      <c r="F1065" s="215" t="s">
        <v>168</v>
      </c>
      <c r="G1065" s="213"/>
      <c r="H1065" s="216">
        <v>53.405000000000001</v>
      </c>
      <c r="I1065" s="217"/>
      <c r="J1065" s="213"/>
      <c r="K1065" s="213"/>
      <c r="L1065" s="218"/>
      <c r="M1065" s="219"/>
      <c r="N1065" s="220"/>
      <c r="O1065" s="220"/>
      <c r="P1065" s="220"/>
      <c r="Q1065" s="220"/>
      <c r="R1065" s="220"/>
      <c r="S1065" s="220"/>
      <c r="T1065" s="221"/>
      <c r="AT1065" s="222" t="s">
        <v>166</v>
      </c>
      <c r="AU1065" s="222" t="s">
        <v>81</v>
      </c>
      <c r="AV1065" s="14" t="s">
        <v>169</v>
      </c>
      <c r="AW1065" s="14" t="s">
        <v>33</v>
      </c>
      <c r="AX1065" s="14" t="s">
        <v>79</v>
      </c>
      <c r="AY1065" s="222" t="s">
        <v>154</v>
      </c>
    </row>
    <row r="1066" spans="1:65" s="2" customFormat="1" ht="16.5" customHeight="1">
      <c r="A1066" s="38"/>
      <c r="B1066" s="39"/>
      <c r="C1066" s="223" t="s">
        <v>1561</v>
      </c>
      <c r="D1066" s="223" t="s">
        <v>192</v>
      </c>
      <c r="E1066" s="224" t="s">
        <v>1562</v>
      </c>
      <c r="F1066" s="225" t="s">
        <v>1563</v>
      </c>
      <c r="G1066" s="226" t="s">
        <v>160</v>
      </c>
      <c r="H1066" s="227">
        <v>53.405000000000001</v>
      </c>
      <c r="I1066" s="228"/>
      <c r="J1066" s="229">
        <f>ROUND(I1066*H1066,2)</f>
        <v>0</v>
      </c>
      <c r="K1066" s="225" t="s">
        <v>161</v>
      </c>
      <c r="L1066" s="230"/>
      <c r="M1066" s="231" t="s">
        <v>19</v>
      </c>
      <c r="N1066" s="232" t="s">
        <v>43</v>
      </c>
      <c r="O1066" s="68"/>
      <c r="P1066" s="191">
        <f>O1066*H1066</f>
        <v>0</v>
      </c>
      <c r="Q1066" s="191">
        <v>1.2999999999999999E-3</v>
      </c>
      <c r="R1066" s="191">
        <f>Q1066*H1066</f>
        <v>6.9426500000000002E-2</v>
      </c>
      <c r="S1066" s="191">
        <v>0</v>
      </c>
      <c r="T1066" s="192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193" t="s">
        <v>380</v>
      </c>
      <c r="AT1066" s="193" t="s">
        <v>192</v>
      </c>
      <c r="AU1066" s="193" t="s">
        <v>81</v>
      </c>
      <c r="AY1066" s="21" t="s">
        <v>154</v>
      </c>
      <c r="BE1066" s="194">
        <f>IF(N1066="základní",J1066,0)</f>
        <v>0</v>
      </c>
      <c r="BF1066" s="194">
        <f>IF(N1066="snížená",J1066,0)</f>
        <v>0</v>
      </c>
      <c r="BG1066" s="194">
        <f>IF(N1066="zákl. přenesená",J1066,0)</f>
        <v>0</v>
      </c>
      <c r="BH1066" s="194">
        <f>IF(N1066="sníž. přenesená",J1066,0)</f>
        <v>0</v>
      </c>
      <c r="BI1066" s="194">
        <f>IF(N1066="nulová",J1066,0)</f>
        <v>0</v>
      </c>
      <c r="BJ1066" s="21" t="s">
        <v>79</v>
      </c>
      <c r="BK1066" s="194">
        <f>ROUND(I1066*H1066,2)</f>
        <v>0</v>
      </c>
      <c r="BL1066" s="21" t="s">
        <v>279</v>
      </c>
      <c r="BM1066" s="193" t="s">
        <v>1564</v>
      </c>
    </row>
    <row r="1067" spans="1:65" s="2" customFormat="1" ht="24.2" customHeight="1">
      <c r="A1067" s="38"/>
      <c r="B1067" s="39"/>
      <c r="C1067" s="182" t="s">
        <v>1565</v>
      </c>
      <c r="D1067" s="182" t="s">
        <v>157</v>
      </c>
      <c r="E1067" s="183" t="s">
        <v>1566</v>
      </c>
      <c r="F1067" s="184" t="s">
        <v>1567</v>
      </c>
      <c r="G1067" s="185" t="s">
        <v>512</v>
      </c>
      <c r="H1067" s="186">
        <v>0.13</v>
      </c>
      <c r="I1067" s="187"/>
      <c r="J1067" s="188">
        <f>ROUND(I1067*H1067,2)</f>
        <v>0</v>
      </c>
      <c r="K1067" s="184" t="s">
        <v>161</v>
      </c>
      <c r="L1067" s="43"/>
      <c r="M1067" s="189" t="s">
        <v>19</v>
      </c>
      <c r="N1067" s="190" t="s">
        <v>43</v>
      </c>
      <c r="O1067" s="68"/>
      <c r="P1067" s="191">
        <f>O1067*H1067</f>
        <v>0</v>
      </c>
      <c r="Q1067" s="191">
        <v>0</v>
      </c>
      <c r="R1067" s="191">
        <f>Q1067*H1067</f>
        <v>0</v>
      </c>
      <c r="S1067" s="191">
        <v>0</v>
      </c>
      <c r="T1067" s="192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193" t="s">
        <v>279</v>
      </c>
      <c r="AT1067" s="193" t="s">
        <v>157</v>
      </c>
      <c r="AU1067" s="193" t="s">
        <v>81</v>
      </c>
      <c r="AY1067" s="21" t="s">
        <v>154</v>
      </c>
      <c r="BE1067" s="194">
        <f>IF(N1067="základní",J1067,0)</f>
        <v>0</v>
      </c>
      <c r="BF1067" s="194">
        <f>IF(N1067="snížená",J1067,0)</f>
        <v>0</v>
      </c>
      <c r="BG1067" s="194">
        <f>IF(N1067="zákl. přenesená",J1067,0)</f>
        <v>0</v>
      </c>
      <c r="BH1067" s="194">
        <f>IF(N1067="sníž. přenesená",J1067,0)</f>
        <v>0</v>
      </c>
      <c r="BI1067" s="194">
        <f>IF(N1067="nulová",J1067,0)</f>
        <v>0</v>
      </c>
      <c r="BJ1067" s="21" t="s">
        <v>79</v>
      </c>
      <c r="BK1067" s="194">
        <f>ROUND(I1067*H1067,2)</f>
        <v>0</v>
      </c>
      <c r="BL1067" s="21" t="s">
        <v>279</v>
      </c>
      <c r="BM1067" s="193" t="s">
        <v>1568</v>
      </c>
    </row>
    <row r="1068" spans="1:65" s="2" customFormat="1" ht="11.25">
      <c r="A1068" s="38"/>
      <c r="B1068" s="39"/>
      <c r="C1068" s="40"/>
      <c r="D1068" s="195" t="s">
        <v>164</v>
      </c>
      <c r="E1068" s="40"/>
      <c r="F1068" s="196" t="s">
        <v>1569</v>
      </c>
      <c r="G1068" s="40"/>
      <c r="H1068" s="40"/>
      <c r="I1068" s="197"/>
      <c r="J1068" s="40"/>
      <c r="K1068" s="40"/>
      <c r="L1068" s="43"/>
      <c r="M1068" s="198"/>
      <c r="N1068" s="199"/>
      <c r="O1068" s="68"/>
      <c r="P1068" s="68"/>
      <c r="Q1068" s="68"/>
      <c r="R1068" s="68"/>
      <c r="S1068" s="68"/>
      <c r="T1068" s="69"/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T1068" s="21" t="s">
        <v>164</v>
      </c>
      <c r="AU1068" s="21" t="s">
        <v>81</v>
      </c>
    </row>
    <row r="1069" spans="1:65" s="12" customFormat="1" ht="25.9" customHeight="1">
      <c r="B1069" s="166"/>
      <c r="C1069" s="167"/>
      <c r="D1069" s="168" t="s">
        <v>71</v>
      </c>
      <c r="E1069" s="169" t="s">
        <v>1570</v>
      </c>
      <c r="F1069" s="169" t="s">
        <v>1571</v>
      </c>
      <c r="G1069" s="167"/>
      <c r="H1069" s="167"/>
      <c r="I1069" s="170"/>
      <c r="J1069" s="171">
        <f>BK1069</f>
        <v>0</v>
      </c>
      <c r="K1069" s="167"/>
      <c r="L1069" s="172"/>
      <c r="M1069" s="173"/>
      <c r="N1069" s="174"/>
      <c r="O1069" s="174"/>
      <c r="P1069" s="175">
        <f>SUM(P1070:P1071)</f>
        <v>0</v>
      </c>
      <c r="Q1069" s="174"/>
      <c r="R1069" s="175">
        <f>SUM(R1070:R1071)</f>
        <v>0</v>
      </c>
      <c r="S1069" s="174"/>
      <c r="T1069" s="176">
        <f>SUM(T1070:T1071)</f>
        <v>0</v>
      </c>
      <c r="AR1069" s="177" t="s">
        <v>162</v>
      </c>
      <c r="AT1069" s="178" t="s">
        <v>71</v>
      </c>
      <c r="AU1069" s="178" t="s">
        <v>72</v>
      </c>
      <c r="AY1069" s="177" t="s">
        <v>154</v>
      </c>
      <c r="BK1069" s="179">
        <f>SUM(BK1070:BK1071)</f>
        <v>0</v>
      </c>
    </row>
    <row r="1070" spans="1:65" s="2" customFormat="1" ht="24.2" customHeight="1">
      <c r="A1070" s="38"/>
      <c r="B1070" s="39"/>
      <c r="C1070" s="182" t="s">
        <v>1572</v>
      </c>
      <c r="D1070" s="182" t="s">
        <v>157</v>
      </c>
      <c r="E1070" s="183" t="s">
        <v>1573</v>
      </c>
      <c r="F1070" s="184" t="s">
        <v>1574</v>
      </c>
      <c r="G1070" s="185" t="s">
        <v>1575</v>
      </c>
      <c r="H1070" s="186">
        <v>100</v>
      </c>
      <c r="I1070" s="187"/>
      <c r="J1070" s="188">
        <f>ROUND(I1070*H1070,2)</f>
        <v>0</v>
      </c>
      <c r="K1070" s="184" t="s">
        <v>161</v>
      </c>
      <c r="L1070" s="43"/>
      <c r="M1070" s="189" t="s">
        <v>19</v>
      </c>
      <c r="N1070" s="190" t="s">
        <v>43</v>
      </c>
      <c r="O1070" s="68"/>
      <c r="P1070" s="191">
        <f>O1070*H1070</f>
        <v>0</v>
      </c>
      <c r="Q1070" s="191">
        <v>0</v>
      </c>
      <c r="R1070" s="191">
        <f>Q1070*H1070</f>
        <v>0</v>
      </c>
      <c r="S1070" s="191">
        <v>0</v>
      </c>
      <c r="T1070" s="192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193" t="s">
        <v>1576</v>
      </c>
      <c r="AT1070" s="193" t="s">
        <v>157</v>
      </c>
      <c r="AU1070" s="193" t="s">
        <v>79</v>
      </c>
      <c r="AY1070" s="21" t="s">
        <v>154</v>
      </c>
      <c r="BE1070" s="194">
        <f>IF(N1070="základní",J1070,0)</f>
        <v>0</v>
      </c>
      <c r="BF1070" s="194">
        <f>IF(N1070="snížená",J1070,0)</f>
        <v>0</v>
      </c>
      <c r="BG1070" s="194">
        <f>IF(N1070="zákl. přenesená",J1070,0)</f>
        <v>0</v>
      </c>
      <c r="BH1070" s="194">
        <f>IF(N1070="sníž. přenesená",J1070,0)</f>
        <v>0</v>
      </c>
      <c r="BI1070" s="194">
        <f>IF(N1070="nulová",J1070,0)</f>
        <v>0</v>
      </c>
      <c r="BJ1070" s="21" t="s">
        <v>79</v>
      </c>
      <c r="BK1070" s="194">
        <f>ROUND(I1070*H1070,2)</f>
        <v>0</v>
      </c>
      <c r="BL1070" s="21" t="s">
        <v>1576</v>
      </c>
      <c r="BM1070" s="193" t="s">
        <v>1577</v>
      </c>
    </row>
    <row r="1071" spans="1:65" s="2" customFormat="1" ht="11.25">
      <c r="A1071" s="38"/>
      <c r="B1071" s="39"/>
      <c r="C1071" s="40"/>
      <c r="D1071" s="195" t="s">
        <v>164</v>
      </c>
      <c r="E1071" s="40"/>
      <c r="F1071" s="196" t="s">
        <v>1578</v>
      </c>
      <c r="G1071" s="40"/>
      <c r="H1071" s="40"/>
      <c r="I1071" s="197"/>
      <c r="J1071" s="40"/>
      <c r="K1071" s="40"/>
      <c r="L1071" s="43"/>
      <c r="M1071" s="257"/>
      <c r="N1071" s="258"/>
      <c r="O1071" s="259"/>
      <c r="P1071" s="259"/>
      <c r="Q1071" s="259"/>
      <c r="R1071" s="259"/>
      <c r="S1071" s="259"/>
      <c r="T1071" s="260"/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T1071" s="21" t="s">
        <v>164</v>
      </c>
      <c r="AU1071" s="21" t="s">
        <v>79</v>
      </c>
    </row>
    <row r="1072" spans="1:65" s="2" customFormat="1" ht="6.95" customHeight="1">
      <c r="A1072" s="38"/>
      <c r="B1072" s="51"/>
      <c r="C1072" s="52"/>
      <c r="D1072" s="52"/>
      <c r="E1072" s="52"/>
      <c r="F1072" s="52"/>
      <c r="G1072" s="52"/>
      <c r="H1072" s="52"/>
      <c r="I1072" s="52"/>
      <c r="J1072" s="52"/>
      <c r="K1072" s="52"/>
      <c r="L1072" s="43"/>
      <c r="M1072" s="38"/>
      <c r="O1072" s="38"/>
      <c r="P1072" s="38"/>
      <c r="Q1072" s="38"/>
      <c r="R1072" s="38"/>
      <c r="S1072" s="38"/>
      <c r="T1072" s="38"/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</row>
  </sheetData>
  <sheetProtection algorithmName="SHA-512" hashValue="vE2Q1RtBJhnQfH0XHqKYLPgnZp+gNjaEQtTAyLD39xNEnU3BcQ4mq0P4wEFwn8A6smUuuP7MrDanXOcV07lr2A==" saltValue="LUiaznsgVbWsXpxKTxOiBNFAGa3UlRW0mRGlYzwK1b80PQVP01vmAiRVQEIsAtGY1Eir5W4HG2p0o7sOelCoRQ==" spinCount="100000" sheet="1" objects="1" scenarios="1" formatColumns="0" formatRows="0" autoFilter="0"/>
  <autoFilter ref="C115:K1071"/>
  <mergeCells count="12">
    <mergeCell ref="E108:H108"/>
    <mergeCell ref="L2:V2"/>
    <mergeCell ref="E50:H50"/>
    <mergeCell ref="E52:H52"/>
    <mergeCell ref="E54:H54"/>
    <mergeCell ref="E104:H104"/>
    <mergeCell ref="E106:H106"/>
    <mergeCell ref="E7:H7"/>
    <mergeCell ref="E9:H9"/>
    <mergeCell ref="E11:H11"/>
    <mergeCell ref="E20:H20"/>
    <mergeCell ref="E29:H29"/>
  </mergeCells>
  <hyperlinks>
    <hyperlink ref="F120" r:id="rId1"/>
    <hyperlink ref="F124" r:id="rId2"/>
    <hyperlink ref="F128" r:id="rId3"/>
    <hyperlink ref="F132" r:id="rId4"/>
    <hyperlink ref="F136" r:id="rId5"/>
    <hyperlink ref="F142" r:id="rId6"/>
    <hyperlink ref="F146" r:id="rId7"/>
    <hyperlink ref="F148" r:id="rId8"/>
    <hyperlink ref="F154" r:id="rId9"/>
    <hyperlink ref="F158" r:id="rId10"/>
    <hyperlink ref="F160" r:id="rId11"/>
    <hyperlink ref="F170" r:id="rId12"/>
    <hyperlink ref="F182" r:id="rId13"/>
    <hyperlink ref="F215" r:id="rId14"/>
    <hyperlink ref="F220" r:id="rId15"/>
    <hyperlink ref="F229" r:id="rId16"/>
    <hyperlink ref="F236" r:id="rId17"/>
    <hyperlink ref="F238" r:id="rId18"/>
    <hyperlink ref="F260" r:id="rId19"/>
    <hyperlink ref="F272" r:id="rId20"/>
    <hyperlink ref="F274" r:id="rId21"/>
    <hyperlink ref="F287" r:id="rId22"/>
    <hyperlink ref="F294" r:id="rId23"/>
    <hyperlink ref="F306" r:id="rId24"/>
    <hyperlink ref="F310" r:id="rId25"/>
    <hyperlink ref="F325" r:id="rId26"/>
    <hyperlink ref="F334" r:id="rId27"/>
    <hyperlink ref="F340" r:id="rId28"/>
    <hyperlink ref="F355" r:id="rId29"/>
    <hyperlink ref="F370" r:id="rId30"/>
    <hyperlink ref="F382" r:id="rId31"/>
    <hyperlink ref="F384" r:id="rId32"/>
    <hyperlink ref="F396" r:id="rId33"/>
    <hyperlink ref="F398" r:id="rId34"/>
    <hyperlink ref="F409" r:id="rId35"/>
    <hyperlink ref="F414" r:id="rId36"/>
    <hyperlink ref="F420" r:id="rId37"/>
    <hyperlink ref="F424" r:id="rId38"/>
    <hyperlink ref="F428" r:id="rId39"/>
    <hyperlink ref="F432" r:id="rId40"/>
    <hyperlink ref="F436" r:id="rId41"/>
    <hyperlink ref="F439" r:id="rId42"/>
    <hyperlink ref="F444" r:id="rId43"/>
    <hyperlink ref="F456" r:id="rId44"/>
    <hyperlink ref="F468" r:id="rId45"/>
    <hyperlink ref="F473" r:id="rId46"/>
    <hyperlink ref="F478" r:id="rId47"/>
    <hyperlink ref="F483" r:id="rId48"/>
    <hyperlink ref="F487" r:id="rId49"/>
    <hyperlink ref="F491" r:id="rId50"/>
    <hyperlink ref="F493" r:id="rId51"/>
    <hyperlink ref="F497" r:id="rId52"/>
    <hyperlink ref="F501" r:id="rId53"/>
    <hyperlink ref="F505" r:id="rId54"/>
    <hyperlink ref="F509" r:id="rId55"/>
    <hyperlink ref="F513" r:id="rId56"/>
    <hyperlink ref="F517" r:id="rId57"/>
    <hyperlink ref="F521" r:id="rId58"/>
    <hyperlink ref="F525" r:id="rId59"/>
    <hyperlink ref="F527" r:id="rId60"/>
    <hyperlink ref="F531" r:id="rId61"/>
    <hyperlink ref="F533" r:id="rId62"/>
    <hyperlink ref="F538" r:id="rId63"/>
    <hyperlink ref="F544" r:id="rId64"/>
    <hyperlink ref="F548" r:id="rId65"/>
    <hyperlink ref="F552" r:id="rId66"/>
    <hyperlink ref="F556" r:id="rId67"/>
    <hyperlink ref="F560" r:id="rId68"/>
    <hyperlink ref="F564" r:id="rId69"/>
    <hyperlink ref="F568" r:id="rId70"/>
    <hyperlink ref="F573" r:id="rId71"/>
    <hyperlink ref="F577" r:id="rId72"/>
    <hyperlink ref="F587" r:id="rId73"/>
    <hyperlink ref="F592" r:id="rId74"/>
    <hyperlink ref="F596" r:id="rId75"/>
    <hyperlink ref="F601" r:id="rId76"/>
    <hyperlink ref="F605" r:id="rId77"/>
    <hyperlink ref="F609" r:id="rId78"/>
    <hyperlink ref="F613" r:id="rId79"/>
    <hyperlink ref="F617" r:id="rId80"/>
    <hyperlink ref="F621" r:id="rId81"/>
    <hyperlink ref="F625" r:id="rId82"/>
    <hyperlink ref="F629" r:id="rId83"/>
    <hyperlink ref="F631" r:id="rId84"/>
    <hyperlink ref="F634" r:id="rId85"/>
    <hyperlink ref="F636" r:id="rId86"/>
    <hyperlink ref="F638" r:id="rId87"/>
    <hyperlink ref="F641" r:id="rId88"/>
    <hyperlink ref="F645" r:id="rId89"/>
    <hyperlink ref="F648" r:id="rId90"/>
    <hyperlink ref="F652" r:id="rId91"/>
    <hyperlink ref="F659" r:id="rId92"/>
    <hyperlink ref="F666" r:id="rId93"/>
    <hyperlink ref="F671" r:id="rId94"/>
    <hyperlink ref="F676" r:id="rId95"/>
    <hyperlink ref="F679" r:id="rId96"/>
    <hyperlink ref="F686" r:id="rId97"/>
    <hyperlink ref="F693" r:id="rId98"/>
    <hyperlink ref="F696" r:id="rId99"/>
    <hyperlink ref="F699" r:id="rId100"/>
    <hyperlink ref="F702" r:id="rId101"/>
    <hyperlink ref="F709" r:id="rId102"/>
    <hyperlink ref="F713" r:id="rId103"/>
    <hyperlink ref="F722" r:id="rId104"/>
    <hyperlink ref="F726" r:id="rId105"/>
    <hyperlink ref="F732" r:id="rId106"/>
    <hyperlink ref="F739" r:id="rId107"/>
    <hyperlink ref="F744" r:id="rId108"/>
    <hyperlink ref="F750" r:id="rId109"/>
    <hyperlink ref="F753" r:id="rId110"/>
    <hyperlink ref="F760" r:id="rId111"/>
    <hyperlink ref="F766" r:id="rId112"/>
    <hyperlink ref="F770" r:id="rId113"/>
    <hyperlink ref="F774" r:id="rId114"/>
    <hyperlink ref="F776" r:id="rId115"/>
    <hyperlink ref="F780" r:id="rId116"/>
    <hyperlink ref="F785" r:id="rId117"/>
    <hyperlink ref="F789" r:id="rId118"/>
    <hyperlink ref="F793" r:id="rId119"/>
    <hyperlink ref="F797" r:id="rId120"/>
    <hyperlink ref="F801" r:id="rId121"/>
    <hyperlink ref="F803" r:id="rId122"/>
    <hyperlink ref="F805" r:id="rId123"/>
    <hyperlink ref="F809" r:id="rId124"/>
    <hyperlink ref="F813" r:id="rId125"/>
    <hyperlink ref="F815" r:id="rId126"/>
    <hyperlink ref="F817" r:id="rId127"/>
    <hyperlink ref="F821" r:id="rId128"/>
    <hyperlink ref="F824" r:id="rId129"/>
    <hyperlink ref="F827" r:id="rId130"/>
    <hyperlink ref="F830" r:id="rId131"/>
    <hyperlink ref="F833" r:id="rId132"/>
    <hyperlink ref="F839" r:id="rId133"/>
    <hyperlink ref="F879" r:id="rId134"/>
    <hyperlink ref="F882" r:id="rId135"/>
    <hyperlink ref="F887" r:id="rId136"/>
    <hyperlink ref="F892" r:id="rId137"/>
    <hyperlink ref="F895" r:id="rId138"/>
    <hyperlink ref="F898" r:id="rId139"/>
    <hyperlink ref="F901" r:id="rId140"/>
    <hyperlink ref="F906" r:id="rId141"/>
    <hyperlink ref="F908" r:id="rId142"/>
    <hyperlink ref="F914" r:id="rId143"/>
    <hyperlink ref="F919" r:id="rId144"/>
    <hyperlink ref="F922" r:id="rId145"/>
    <hyperlink ref="F925" r:id="rId146"/>
    <hyperlink ref="F928" r:id="rId147"/>
    <hyperlink ref="F934" r:id="rId148"/>
    <hyperlink ref="F940" r:id="rId149"/>
    <hyperlink ref="F945" r:id="rId150"/>
    <hyperlink ref="F948" r:id="rId151"/>
    <hyperlink ref="F955" r:id="rId152"/>
    <hyperlink ref="F960" r:id="rId153"/>
    <hyperlink ref="F965" r:id="rId154"/>
    <hyperlink ref="F971" r:id="rId155"/>
    <hyperlink ref="F977" r:id="rId156"/>
    <hyperlink ref="F983" r:id="rId157"/>
    <hyperlink ref="F985" r:id="rId158"/>
    <hyperlink ref="F990" r:id="rId159"/>
    <hyperlink ref="F993" r:id="rId160"/>
    <hyperlink ref="F1003" r:id="rId161"/>
    <hyperlink ref="F1018" r:id="rId162"/>
    <hyperlink ref="F1022" r:id="rId163"/>
    <hyperlink ref="F1033" r:id="rId164"/>
    <hyperlink ref="F1039" r:id="rId165"/>
    <hyperlink ref="F1044" r:id="rId166"/>
    <hyperlink ref="F1049" r:id="rId167"/>
    <hyperlink ref="F1054" r:id="rId168"/>
    <hyperlink ref="F1059" r:id="rId169"/>
    <hyperlink ref="F1068" r:id="rId170"/>
    <hyperlink ref="F1071" r:id="rId17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AT2" s="21" t="s">
        <v>89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4"/>
      <c r="AT3" s="21" t="s">
        <v>81</v>
      </c>
    </row>
    <row r="4" spans="1:46" s="1" customFormat="1" ht="24.95" customHeight="1">
      <c r="B4" s="24"/>
      <c r="D4" s="114" t="s">
        <v>99</v>
      </c>
      <c r="L4" s="24"/>
      <c r="M4" s="115" t="s">
        <v>10</v>
      </c>
      <c r="AT4" s="21" t="s">
        <v>4</v>
      </c>
    </row>
    <row r="5" spans="1:46" s="1" customFormat="1" ht="6.95" customHeight="1">
      <c r="B5" s="24"/>
      <c r="L5" s="24"/>
    </row>
    <row r="6" spans="1:46" s="1" customFormat="1" ht="12" customHeight="1">
      <c r="B6" s="24"/>
      <c r="D6" s="116" t="s">
        <v>16</v>
      </c>
      <c r="L6" s="24"/>
    </row>
    <row r="7" spans="1:46" s="1" customFormat="1" ht="16.5" customHeight="1">
      <c r="B7" s="24"/>
      <c r="E7" s="409" t="str">
        <f>'Rekapitulace stavby'!K6</f>
        <v>Revitalizace areálu CM Náměšť nad Oslavou</v>
      </c>
      <c r="F7" s="410"/>
      <c r="G7" s="410"/>
      <c r="H7" s="410"/>
      <c r="L7" s="24"/>
    </row>
    <row r="8" spans="1:46" s="1" customFormat="1" ht="12" customHeight="1">
      <c r="B8" s="24"/>
      <c r="D8" s="116" t="s">
        <v>100</v>
      </c>
      <c r="L8" s="24"/>
    </row>
    <row r="9" spans="1:46" s="2" customFormat="1" ht="16.5" customHeight="1">
      <c r="A9" s="38"/>
      <c r="B9" s="43"/>
      <c r="C9" s="38"/>
      <c r="D9" s="38"/>
      <c r="E9" s="409" t="s">
        <v>101</v>
      </c>
      <c r="F9" s="411"/>
      <c r="G9" s="411"/>
      <c r="H9" s="411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102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2" t="s">
        <v>1579</v>
      </c>
      <c r="F11" s="411"/>
      <c r="G11" s="411"/>
      <c r="H11" s="411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1.25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19</v>
      </c>
      <c r="G13" s="38"/>
      <c r="H13" s="38"/>
      <c r="I13" s="116" t="s">
        <v>20</v>
      </c>
      <c r="J13" s="107" t="s">
        <v>19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21</v>
      </c>
      <c r="E14" s="38"/>
      <c r="F14" s="107" t="s">
        <v>22</v>
      </c>
      <c r="G14" s="38"/>
      <c r="H14" s="38"/>
      <c r="I14" s="116" t="s">
        <v>23</v>
      </c>
      <c r="J14" s="118" t="str">
        <f>'Rekapitulace stavby'!AN8</f>
        <v>3. 12. 2024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9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25</v>
      </c>
      <c r="E16" s="38"/>
      <c r="F16" s="38"/>
      <c r="G16" s="38"/>
      <c r="H16" s="38"/>
      <c r="I16" s="116" t="s">
        <v>26</v>
      </c>
      <c r="J16" s="107" t="s">
        <v>19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27</v>
      </c>
      <c r="F17" s="38"/>
      <c r="G17" s="38"/>
      <c r="H17" s="38"/>
      <c r="I17" s="116" t="s">
        <v>28</v>
      </c>
      <c r="J17" s="107" t="s">
        <v>19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5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29</v>
      </c>
      <c r="E19" s="38"/>
      <c r="F19" s="38"/>
      <c r="G19" s="38"/>
      <c r="H19" s="38"/>
      <c r="I19" s="116" t="s">
        <v>26</v>
      </c>
      <c r="J19" s="34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3" t="str">
        <f>'Rekapitulace stavby'!E14</f>
        <v>Vyplň údaj</v>
      </c>
      <c r="F20" s="414"/>
      <c r="G20" s="414"/>
      <c r="H20" s="414"/>
      <c r="I20" s="116" t="s">
        <v>28</v>
      </c>
      <c r="J20" s="34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5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31</v>
      </c>
      <c r="E22" s="38"/>
      <c r="F22" s="38"/>
      <c r="G22" s="38"/>
      <c r="H22" s="38"/>
      <c r="I22" s="116" t="s">
        <v>26</v>
      </c>
      <c r="J22" s="107" t="s">
        <v>19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32</v>
      </c>
      <c r="F23" s="38"/>
      <c r="G23" s="38"/>
      <c r="H23" s="38"/>
      <c r="I23" s="116" t="s">
        <v>28</v>
      </c>
      <c r="J23" s="107" t="s">
        <v>19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5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34</v>
      </c>
      <c r="E25" s="38"/>
      <c r="F25" s="38"/>
      <c r="G25" s="38"/>
      <c r="H25" s="38"/>
      <c r="I25" s="116" t="s">
        <v>26</v>
      </c>
      <c r="J25" s="107" t="s">
        <v>19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1580</v>
      </c>
      <c r="F26" s="38"/>
      <c r="G26" s="38"/>
      <c r="H26" s="38"/>
      <c r="I26" s="116" t="s">
        <v>28</v>
      </c>
      <c r="J26" s="107" t="s">
        <v>19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5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36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23.25" customHeight="1">
      <c r="A29" s="119"/>
      <c r="B29" s="120"/>
      <c r="C29" s="119"/>
      <c r="D29" s="119"/>
      <c r="E29" s="415" t="s">
        <v>1581</v>
      </c>
      <c r="F29" s="415"/>
      <c r="G29" s="415"/>
      <c r="H29" s="415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38</v>
      </c>
      <c r="E32" s="38"/>
      <c r="F32" s="38"/>
      <c r="G32" s="38"/>
      <c r="H32" s="38"/>
      <c r="I32" s="38"/>
      <c r="J32" s="124">
        <f>ROUND(J115,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5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38"/>
      <c r="F34" s="125" t="s">
        <v>40</v>
      </c>
      <c r="G34" s="38"/>
      <c r="H34" s="38"/>
      <c r="I34" s="125" t="s">
        <v>39</v>
      </c>
      <c r="J34" s="125" t="s">
        <v>41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customHeight="1">
      <c r="A35" s="38"/>
      <c r="B35" s="43"/>
      <c r="C35" s="38"/>
      <c r="D35" s="126" t="s">
        <v>42</v>
      </c>
      <c r="E35" s="116" t="s">
        <v>43</v>
      </c>
      <c r="F35" s="127">
        <f>ROUND((SUM(BE115:BE215)),  2)</f>
        <v>0</v>
      </c>
      <c r="G35" s="38"/>
      <c r="H35" s="38"/>
      <c r="I35" s="128">
        <v>0.21</v>
      </c>
      <c r="J35" s="127">
        <f>ROUND(((SUM(BE115:BE215))*I35),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customHeight="1">
      <c r="A36" s="38"/>
      <c r="B36" s="43"/>
      <c r="C36" s="38"/>
      <c r="D36" s="38"/>
      <c r="E36" s="116" t="s">
        <v>44</v>
      </c>
      <c r="F36" s="127">
        <f>ROUND((SUM(BF115:BF215)),  2)</f>
        <v>0</v>
      </c>
      <c r="G36" s="38"/>
      <c r="H36" s="38"/>
      <c r="I36" s="128">
        <v>0.12</v>
      </c>
      <c r="J36" s="127">
        <f>ROUND(((SUM(BF115:BF215))*I36),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45</v>
      </c>
      <c r="F37" s="127">
        <f>ROUND((SUM(BG115:BG215)),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5" hidden="1" customHeight="1">
      <c r="A38" s="38"/>
      <c r="B38" s="43"/>
      <c r="C38" s="38"/>
      <c r="D38" s="38"/>
      <c r="E38" s="116" t="s">
        <v>46</v>
      </c>
      <c r="F38" s="127">
        <f>ROUND((SUM(BH115:BH215)),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5" hidden="1" customHeight="1">
      <c r="A39" s="38"/>
      <c r="B39" s="43"/>
      <c r="C39" s="38"/>
      <c r="D39" s="38"/>
      <c r="E39" s="116" t="s">
        <v>47</v>
      </c>
      <c r="F39" s="127">
        <f>ROUND((SUM(BI115:BI215)),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5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5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5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5" customHeight="1">
      <c r="A47" s="38"/>
      <c r="B47" s="39"/>
      <c r="C47" s="27" t="s">
        <v>104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3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6" t="str">
        <f>E7</f>
        <v>Revitalizace areálu CM Náměšť nad Oslavou</v>
      </c>
      <c r="F50" s="417"/>
      <c r="G50" s="417"/>
      <c r="H50" s="417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5"/>
      <c r="C51" s="33" t="s">
        <v>100</v>
      </c>
      <c r="D51" s="26"/>
      <c r="E51" s="26"/>
      <c r="F51" s="26"/>
      <c r="G51" s="26"/>
      <c r="H51" s="26"/>
      <c r="I51" s="26"/>
      <c r="J51" s="26"/>
      <c r="K51" s="26"/>
      <c r="L51" s="24"/>
    </row>
    <row r="52" spans="1:47" s="2" customFormat="1" ht="16.5" customHeight="1">
      <c r="A52" s="38"/>
      <c r="B52" s="39"/>
      <c r="C52" s="40"/>
      <c r="D52" s="40"/>
      <c r="E52" s="416" t="s">
        <v>101</v>
      </c>
      <c r="F52" s="418"/>
      <c r="G52" s="418"/>
      <c r="H52" s="418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3" t="s">
        <v>102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65" t="str">
        <f>E11</f>
        <v>02 - silnoproudá elektrotechnika, hromosvod a uzemnění</v>
      </c>
      <c r="F54" s="418"/>
      <c r="G54" s="418"/>
      <c r="H54" s="418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5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3" t="s">
        <v>21</v>
      </c>
      <c r="D56" s="40"/>
      <c r="E56" s="40"/>
      <c r="F56" s="31" t="str">
        <f>F14</f>
        <v>Náměšť nad Oslavou</v>
      </c>
      <c r="G56" s="40"/>
      <c r="H56" s="40"/>
      <c r="I56" s="33" t="s">
        <v>23</v>
      </c>
      <c r="J56" s="63" t="str">
        <f>IF(J14="","",J14)</f>
        <v>3. 12. 2024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5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7" customHeight="1">
      <c r="A58" s="38"/>
      <c r="B58" s="39"/>
      <c r="C58" s="33" t="s">
        <v>25</v>
      </c>
      <c r="D58" s="40"/>
      <c r="E58" s="40"/>
      <c r="F58" s="31" t="str">
        <f>E17</f>
        <v>KSÚSV, přís.org., Kosovská 1122/16, Jihlava 58601</v>
      </c>
      <c r="G58" s="40"/>
      <c r="H58" s="40"/>
      <c r="I58" s="33" t="s">
        <v>31</v>
      </c>
      <c r="J58" s="36" t="str">
        <f>E23</f>
        <v>Obchodní projekt Jihlava, spol.s r.o.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7" customHeight="1">
      <c r="A59" s="38"/>
      <c r="B59" s="39"/>
      <c r="C59" s="33" t="s">
        <v>29</v>
      </c>
      <c r="D59" s="40"/>
      <c r="E59" s="40"/>
      <c r="F59" s="31" t="str">
        <f>IF(E20="","",E20)</f>
        <v>Vyplň údaj</v>
      </c>
      <c r="G59" s="40"/>
      <c r="H59" s="40"/>
      <c r="I59" s="33" t="s">
        <v>34</v>
      </c>
      <c r="J59" s="36" t="str">
        <f>E26</f>
        <v>Bc.Adam Novák (import do KROS4)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105</v>
      </c>
      <c r="D61" s="141"/>
      <c r="E61" s="141"/>
      <c r="F61" s="141"/>
      <c r="G61" s="141"/>
      <c r="H61" s="141"/>
      <c r="I61" s="141"/>
      <c r="J61" s="142" t="s">
        <v>106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9" customHeight="1">
      <c r="A63" s="38"/>
      <c r="B63" s="39"/>
      <c r="C63" s="143" t="s">
        <v>70</v>
      </c>
      <c r="D63" s="40"/>
      <c r="E63" s="40"/>
      <c r="F63" s="40"/>
      <c r="G63" s="40"/>
      <c r="H63" s="40"/>
      <c r="I63" s="40"/>
      <c r="J63" s="81">
        <f>J115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1" t="s">
        <v>107</v>
      </c>
    </row>
    <row r="64" spans="1:47" s="9" customFormat="1" ht="24.95" customHeight="1">
      <c r="B64" s="144"/>
      <c r="C64" s="145"/>
      <c r="D64" s="146" t="s">
        <v>1582</v>
      </c>
      <c r="E64" s="147"/>
      <c r="F64" s="147"/>
      <c r="G64" s="147"/>
      <c r="H64" s="147"/>
      <c r="I64" s="147"/>
      <c r="J64" s="148">
        <f>J116</f>
        <v>0</v>
      </c>
      <c r="K64" s="145"/>
      <c r="L64" s="149"/>
    </row>
    <row r="65" spans="2:12" s="10" customFormat="1" ht="19.899999999999999" customHeight="1">
      <c r="B65" s="150"/>
      <c r="C65" s="101"/>
      <c r="D65" s="151" t="s">
        <v>1583</v>
      </c>
      <c r="E65" s="152"/>
      <c r="F65" s="152"/>
      <c r="G65" s="152"/>
      <c r="H65" s="152"/>
      <c r="I65" s="152"/>
      <c r="J65" s="153">
        <f>J117</f>
        <v>0</v>
      </c>
      <c r="K65" s="101"/>
      <c r="L65" s="154"/>
    </row>
    <row r="66" spans="2:12" s="10" customFormat="1" ht="19.899999999999999" customHeight="1">
      <c r="B66" s="150"/>
      <c r="C66" s="101"/>
      <c r="D66" s="151" t="s">
        <v>1584</v>
      </c>
      <c r="E66" s="152"/>
      <c r="F66" s="152"/>
      <c r="G66" s="152"/>
      <c r="H66" s="152"/>
      <c r="I66" s="152"/>
      <c r="J66" s="153">
        <f>J122</f>
        <v>0</v>
      </c>
      <c r="K66" s="101"/>
      <c r="L66" s="154"/>
    </row>
    <row r="67" spans="2:12" s="10" customFormat="1" ht="19.899999999999999" customHeight="1">
      <c r="B67" s="150"/>
      <c r="C67" s="101"/>
      <c r="D67" s="151" t="s">
        <v>1585</v>
      </c>
      <c r="E67" s="152"/>
      <c r="F67" s="152"/>
      <c r="G67" s="152"/>
      <c r="H67" s="152"/>
      <c r="I67" s="152"/>
      <c r="J67" s="153">
        <f>J128</f>
        <v>0</v>
      </c>
      <c r="K67" s="101"/>
      <c r="L67" s="154"/>
    </row>
    <row r="68" spans="2:12" s="10" customFormat="1" ht="14.85" customHeight="1">
      <c r="B68" s="150"/>
      <c r="C68" s="101"/>
      <c r="D68" s="151" t="s">
        <v>1586</v>
      </c>
      <c r="E68" s="152"/>
      <c r="F68" s="152"/>
      <c r="G68" s="152"/>
      <c r="H68" s="152"/>
      <c r="I68" s="152"/>
      <c r="J68" s="153">
        <f>J130</f>
        <v>0</v>
      </c>
      <c r="K68" s="101"/>
      <c r="L68" s="154"/>
    </row>
    <row r="69" spans="2:12" s="10" customFormat="1" ht="14.85" customHeight="1">
      <c r="B69" s="150"/>
      <c r="C69" s="101"/>
      <c r="D69" s="151" t="s">
        <v>1587</v>
      </c>
      <c r="E69" s="152"/>
      <c r="F69" s="152"/>
      <c r="G69" s="152"/>
      <c r="H69" s="152"/>
      <c r="I69" s="152"/>
      <c r="J69" s="153">
        <f>J134</f>
        <v>0</v>
      </c>
      <c r="K69" s="101"/>
      <c r="L69" s="154"/>
    </row>
    <row r="70" spans="2:12" s="10" customFormat="1" ht="14.85" customHeight="1">
      <c r="B70" s="150"/>
      <c r="C70" s="101"/>
      <c r="D70" s="151" t="s">
        <v>1588</v>
      </c>
      <c r="E70" s="152"/>
      <c r="F70" s="152"/>
      <c r="G70" s="152"/>
      <c r="H70" s="152"/>
      <c r="I70" s="152"/>
      <c r="J70" s="153">
        <f>J142</f>
        <v>0</v>
      </c>
      <c r="K70" s="101"/>
      <c r="L70" s="154"/>
    </row>
    <row r="71" spans="2:12" s="10" customFormat="1" ht="14.85" customHeight="1">
      <c r="B71" s="150"/>
      <c r="C71" s="101"/>
      <c r="D71" s="151" t="s">
        <v>1589</v>
      </c>
      <c r="E71" s="152"/>
      <c r="F71" s="152"/>
      <c r="G71" s="152"/>
      <c r="H71" s="152"/>
      <c r="I71" s="152"/>
      <c r="J71" s="153">
        <f>J149</f>
        <v>0</v>
      </c>
      <c r="K71" s="101"/>
      <c r="L71" s="154"/>
    </row>
    <row r="72" spans="2:12" s="10" customFormat="1" ht="14.85" customHeight="1">
      <c r="B72" s="150"/>
      <c r="C72" s="101"/>
      <c r="D72" s="151" t="s">
        <v>1590</v>
      </c>
      <c r="E72" s="152"/>
      <c r="F72" s="152"/>
      <c r="G72" s="152"/>
      <c r="H72" s="152"/>
      <c r="I72" s="152"/>
      <c r="J72" s="153">
        <f>J153</f>
        <v>0</v>
      </c>
      <c r="K72" s="101"/>
      <c r="L72" s="154"/>
    </row>
    <row r="73" spans="2:12" s="10" customFormat="1" ht="14.85" customHeight="1">
      <c r="B73" s="150"/>
      <c r="C73" s="101"/>
      <c r="D73" s="151" t="s">
        <v>1591</v>
      </c>
      <c r="E73" s="152"/>
      <c r="F73" s="152"/>
      <c r="G73" s="152"/>
      <c r="H73" s="152"/>
      <c r="I73" s="152"/>
      <c r="J73" s="153">
        <f>J157</f>
        <v>0</v>
      </c>
      <c r="K73" s="101"/>
      <c r="L73" s="154"/>
    </row>
    <row r="74" spans="2:12" s="10" customFormat="1" ht="14.85" customHeight="1">
      <c r="B74" s="150"/>
      <c r="C74" s="101"/>
      <c r="D74" s="151" t="s">
        <v>1592</v>
      </c>
      <c r="E74" s="152"/>
      <c r="F74" s="152"/>
      <c r="G74" s="152"/>
      <c r="H74" s="152"/>
      <c r="I74" s="152"/>
      <c r="J74" s="153">
        <f>J163</f>
        <v>0</v>
      </c>
      <c r="K74" s="101"/>
      <c r="L74" s="154"/>
    </row>
    <row r="75" spans="2:12" s="10" customFormat="1" ht="21.75" customHeight="1">
      <c r="B75" s="150"/>
      <c r="C75" s="101"/>
      <c r="D75" s="151" t="s">
        <v>1593</v>
      </c>
      <c r="E75" s="152"/>
      <c r="F75" s="152"/>
      <c r="G75" s="152"/>
      <c r="H75" s="152"/>
      <c r="I75" s="152"/>
      <c r="J75" s="153">
        <f>J165</f>
        <v>0</v>
      </c>
      <c r="K75" s="101"/>
      <c r="L75" s="154"/>
    </row>
    <row r="76" spans="2:12" s="10" customFormat="1" ht="14.85" customHeight="1">
      <c r="B76" s="150"/>
      <c r="C76" s="101"/>
      <c r="D76" s="151" t="s">
        <v>1594</v>
      </c>
      <c r="E76" s="152"/>
      <c r="F76" s="152"/>
      <c r="G76" s="152"/>
      <c r="H76" s="152"/>
      <c r="I76" s="152"/>
      <c r="J76" s="153">
        <f>J166</f>
        <v>0</v>
      </c>
      <c r="K76" s="101"/>
      <c r="L76" s="154"/>
    </row>
    <row r="77" spans="2:12" s="10" customFormat="1" ht="14.85" customHeight="1">
      <c r="B77" s="150"/>
      <c r="C77" s="101"/>
      <c r="D77" s="151" t="s">
        <v>1595</v>
      </c>
      <c r="E77" s="152"/>
      <c r="F77" s="152"/>
      <c r="G77" s="152"/>
      <c r="H77" s="152"/>
      <c r="I77" s="152"/>
      <c r="J77" s="153">
        <f>J168</f>
        <v>0</v>
      </c>
      <c r="K77" s="101"/>
      <c r="L77" s="154"/>
    </row>
    <row r="78" spans="2:12" s="10" customFormat="1" ht="14.85" customHeight="1">
      <c r="B78" s="150"/>
      <c r="C78" s="101"/>
      <c r="D78" s="151" t="s">
        <v>1596</v>
      </c>
      <c r="E78" s="152"/>
      <c r="F78" s="152"/>
      <c r="G78" s="152"/>
      <c r="H78" s="152"/>
      <c r="I78" s="152"/>
      <c r="J78" s="153">
        <f>J170</f>
        <v>0</v>
      </c>
      <c r="K78" s="101"/>
      <c r="L78" s="154"/>
    </row>
    <row r="79" spans="2:12" s="10" customFormat="1" ht="14.85" customHeight="1">
      <c r="B79" s="150"/>
      <c r="C79" s="101"/>
      <c r="D79" s="151" t="s">
        <v>1597</v>
      </c>
      <c r="E79" s="152"/>
      <c r="F79" s="152"/>
      <c r="G79" s="152"/>
      <c r="H79" s="152"/>
      <c r="I79" s="152"/>
      <c r="J79" s="153">
        <f>J172</f>
        <v>0</v>
      </c>
      <c r="K79" s="101"/>
      <c r="L79" s="154"/>
    </row>
    <row r="80" spans="2:12" s="10" customFormat="1" ht="14.85" customHeight="1">
      <c r="B80" s="150"/>
      <c r="C80" s="101"/>
      <c r="D80" s="151" t="s">
        <v>1598</v>
      </c>
      <c r="E80" s="152"/>
      <c r="F80" s="152"/>
      <c r="G80" s="152"/>
      <c r="H80" s="152"/>
      <c r="I80" s="152"/>
      <c r="J80" s="153">
        <f>J174</f>
        <v>0</v>
      </c>
      <c r="K80" s="101"/>
      <c r="L80" s="154"/>
    </row>
    <row r="81" spans="1:31" s="10" customFormat="1" ht="14.85" customHeight="1">
      <c r="B81" s="150"/>
      <c r="C81" s="101"/>
      <c r="D81" s="151" t="s">
        <v>1599</v>
      </c>
      <c r="E81" s="152"/>
      <c r="F81" s="152"/>
      <c r="G81" s="152"/>
      <c r="H81" s="152"/>
      <c r="I81" s="152"/>
      <c r="J81" s="153">
        <f>J177</f>
        <v>0</v>
      </c>
      <c r="K81" s="101"/>
      <c r="L81" s="154"/>
    </row>
    <row r="82" spans="1:31" s="10" customFormat="1" ht="14.85" customHeight="1">
      <c r="B82" s="150"/>
      <c r="C82" s="101"/>
      <c r="D82" s="151" t="s">
        <v>1600</v>
      </c>
      <c r="E82" s="152"/>
      <c r="F82" s="152"/>
      <c r="G82" s="152"/>
      <c r="H82" s="152"/>
      <c r="I82" s="152"/>
      <c r="J82" s="153">
        <f>J179</f>
        <v>0</v>
      </c>
      <c r="K82" s="101"/>
      <c r="L82" s="154"/>
    </row>
    <row r="83" spans="1:31" s="10" customFormat="1" ht="14.85" customHeight="1">
      <c r="B83" s="150"/>
      <c r="C83" s="101"/>
      <c r="D83" s="151" t="s">
        <v>1601</v>
      </c>
      <c r="E83" s="152"/>
      <c r="F83" s="152"/>
      <c r="G83" s="152"/>
      <c r="H83" s="152"/>
      <c r="I83" s="152"/>
      <c r="J83" s="153">
        <f>J181</f>
        <v>0</v>
      </c>
      <c r="K83" s="101"/>
      <c r="L83" s="154"/>
    </row>
    <row r="84" spans="1:31" s="10" customFormat="1" ht="14.85" customHeight="1">
      <c r="B84" s="150"/>
      <c r="C84" s="101"/>
      <c r="D84" s="151" t="s">
        <v>1602</v>
      </c>
      <c r="E84" s="152"/>
      <c r="F84" s="152"/>
      <c r="G84" s="152"/>
      <c r="H84" s="152"/>
      <c r="I84" s="152"/>
      <c r="J84" s="153">
        <f>J183</f>
        <v>0</v>
      </c>
      <c r="K84" s="101"/>
      <c r="L84" s="154"/>
    </row>
    <row r="85" spans="1:31" s="10" customFormat="1" ht="14.85" customHeight="1">
      <c r="B85" s="150"/>
      <c r="C85" s="101"/>
      <c r="D85" s="151" t="s">
        <v>1603</v>
      </c>
      <c r="E85" s="152"/>
      <c r="F85" s="152"/>
      <c r="G85" s="152"/>
      <c r="H85" s="152"/>
      <c r="I85" s="152"/>
      <c r="J85" s="153">
        <f>J185</f>
        <v>0</v>
      </c>
      <c r="K85" s="101"/>
      <c r="L85" s="154"/>
    </row>
    <row r="86" spans="1:31" s="10" customFormat="1" ht="21.75" customHeight="1">
      <c r="B86" s="150"/>
      <c r="C86" s="101"/>
      <c r="D86" s="151" t="s">
        <v>1604</v>
      </c>
      <c r="E86" s="152"/>
      <c r="F86" s="152"/>
      <c r="G86" s="152"/>
      <c r="H86" s="152"/>
      <c r="I86" s="152"/>
      <c r="J86" s="153">
        <f>J186</f>
        <v>0</v>
      </c>
      <c r="K86" s="101"/>
      <c r="L86" s="154"/>
    </row>
    <row r="87" spans="1:31" s="10" customFormat="1" ht="21.75" customHeight="1">
      <c r="B87" s="150"/>
      <c r="C87" s="101"/>
      <c r="D87" s="151" t="s">
        <v>1605</v>
      </c>
      <c r="E87" s="152"/>
      <c r="F87" s="152"/>
      <c r="G87" s="152"/>
      <c r="H87" s="152"/>
      <c r="I87" s="152"/>
      <c r="J87" s="153">
        <f>J188</f>
        <v>0</v>
      </c>
      <c r="K87" s="101"/>
      <c r="L87" s="154"/>
    </row>
    <row r="88" spans="1:31" s="10" customFormat="1" ht="19.899999999999999" customHeight="1">
      <c r="B88" s="150"/>
      <c r="C88" s="101"/>
      <c r="D88" s="151" t="s">
        <v>1606</v>
      </c>
      <c r="E88" s="152"/>
      <c r="F88" s="152"/>
      <c r="G88" s="152"/>
      <c r="H88" s="152"/>
      <c r="I88" s="152"/>
      <c r="J88" s="153">
        <f>J190</f>
        <v>0</v>
      </c>
      <c r="K88" s="101"/>
      <c r="L88" s="154"/>
    </row>
    <row r="89" spans="1:31" s="10" customFormat="1" ht="14.85" customHeight="1">
      <c r="B89" s="150"/>
      <c r="C89" s="101"/>
      <c r="D89" s="151" t="s">
        <v>1607</v>
      </c>
      <c r="E89" s="152"/>
      <c r="F89" s="152"/>
      <c r="G89" s="152"/>
      <c r="H89" s="152"/>
      <c r="I89" s="152"/>
      <c r="J89" s="153">
        <f>J191</f>
        <v>0</v>
      </c>
      <c r="K89" s="101"/>
      <c r="L89" s="154"/>
    </row>
    <row r="90" spans="1:31" s="10" customFormat="1" ht="14.85" customHeight="1">
      <c r="B90" s="150"/>
      <c r="C90" s="101"/>
      <c r="D90" s="151" t="s">
        <v>1608</v>
      </c>
      <c r="E90" s="152"/>
      <c r="F90" s="152"/>
      <c r="G90" s="152"/>
      <c r="H90" s="152"/>
      <c r="I90" s="152"/>
      <c r="J90" s="153">
        <f>J200</f>
        <v>0</v>
      </c>
      <c r="K90" s="101"/>
      <c r="L90" s="154"/>
    </row>
    <row r="91" spans="1:31" s="10" customFormat="1" ht="14.85" customHeight="1">
      <c r="B91" s="150"/>
      <c r="C91" s="101"/>
      <c r="D91" s="151" t="s">
        <v>1609</v>
      </c>
      <c r="E91" s="152"/>
      <c r="F91" s="152"/>
      <c r="G91" s="152"/>
      <c r="H91" s="152"/>
      <c r="I91" s="152"/>
      <c r="J91" s="153">
        <f>J203</f>
        <v>0</v>
      </c>
      <c r="K91" s="101"/>
      <c r="L91" s="154"/>
    </row>
    <row r="92" spans="1:31" s="10" customFormat="1" ht="14.85" customHeight="1">
      <c r="B92" s="150"/>
      <c r="C92" s="101"/>
      <c r="D92" s="151" t="s">
        <v>1610</v>
      </c>
      <c r="E92" s="152"/>
      <c r="F92" s="152"/>
      <c r="G92" s="152"/>
      <c r="H92" s="152"/>
      <c r="I92" s="152"/>
      <c r="J92" s="153">
        <f>J209</f>
        <v>0</v>
      </c>
      <c r="K92" s="101"/>
      <c r="L92" s="154"/>
    </row>
    <row r="93" spans="1:31" s="10" customFormat="1" ht="19.899999999999999" customHeight="1">
      <c r="B93" s="150"/>
      <c r="C93" s="101"/>
      <c r="D93" s="151" t="s">
        <v>1611</v>
      </c>
      <c r="E93" s="152"/>
      <c r="F93" s="152"/>
      <c r="G93" s="152"/>
      <c r="H93" s="152"/>
      <c r="I93" s="152"/>
      <c r="J93" s="153">
        <f>J212</f>
        <v>0</v>
      </c>
      <c r="K93" s="101"/>
      <c r="L93" s="154"/>
    </row>
    <row r="94" spans="1:31" s="2" customFormat="1" ht="21.75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1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1" s="2" customFormat="1" ht="6.95" customHeight="1">
      <c r="A95" s="38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11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9" spans="1:31" s="2" customFormat="1" ht="6.95" customHeight="1">
      <c r="A99" s="38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117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pans="1:31" s="2" customFormat="1" ht="24.95" customHeight="1">
      <c r="A100" s="38"/>
      <c r="B100" s="39"/>
      <c r="C100" s="27" t="s">
        <v>139</v>
      </c>
      <c r="D100" s="40"/>
      <c r="E100" s="40"/>
      <c r="F100" s="40"/>
      <c r="G100" s="40"/>
      <c r="H100" s="40"/>
      <c r="I100" s="40"/>
      <c r="J100" s="40"/>
      <c r="K100" s="40"/>
      <c r="L100" s="117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pans="1:31" s="2" customFormat="1" ht="6.95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117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pans="1:31" s="2" customFormat="1" ht="12" customHeight="1">
      <c r="A102" s="38"/>
      <c r="B102" s="39"/>
      <c r="C102" s="33" t="s">
        <v>16</v>
      </c>
      <c r="D102" s="40"/>
      <c r="E102" s="40"/>
      <c r="F102" s="40"/>
      <c r="G102" s="40"/>
      <c r="H102" s="40"/>
      <c r="I102" s="40"/>
      <c r="J102" s="40"/>
      <c r="K102" s="40"/>
      <c r="L102" s="117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pans="1:31" s="2" customFormat="1" ht="16.5" customHeight="1">
      <c r="A103" s="38"/>
      <c r="B103" s="39"/>
      <c r="C103" s="40"/>
      <c r="D103" s="40"/>
      <c r="E103" s="416" t="str">
        <f>E7</f>
        <v>Revitalizace areálu CM Náměšť nad Oslavou</v>
      </c>
      <c r="F103" s="417"/>
      <c r="G103" s="417"/>
      <c r="H103" s="417"/>
      <c r="I103" s="40"/>
      <c r="J103" s="40"/>
      <c r="K103" s="40"/>
      <c r="L103" s="117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1:31" s="1" customFormat="1" ht="12" customHeight="1">
      <c r="B104" s="25"/>
      <c r="C104" s="33" t="s">
        <v>100</v>
      </c>
      <c r="D104" s="26"/>
      <c r="E104" s="26"/>
      <c r="F104" s="26"/>
      <c r="G104" s="26"/>
      <c r="H104" s="26"/>
      <c r="I104" s="26"/>
      <c r="J104" s="26"/>
      <c r="K104" s="26"/>
      <c r="L104" s="24"/>
    </row>
    <row r="105" spans="1:31" s="2" customFormat="1" ht="16.5" customHeight="1">
      <c r="A105" s="38"/>
      <c r="B105" s="39"/>
      <c r="C105" s="40"/>
      <c r="D105" s="40"/>
      <c r="E105" s="416" t="s">
        <v>101</v>
      </c>
      <c r="F105" s="418"/>
      <c r="G105" s="418"/>
      <c r="H105" s="418"/>
      <c r="I105" s="40"/>
      <c r="J105" s="40"/>
      <c r="K105" s="40"/>
      <c r="L105" s="117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1:31" s="2" customFormat="1" ht="12" customHeight="1">
      <c r="A106" s="38"/>
      <c r="B106" s="39"/>
      <c r="C106" s="33" t="s">
        <v>102</v>
      </c>
      <c r="D106" s="40"/>
      <c r="E106" s="40"/>
      <c r="F106" s="40"/>
      <c r="G106" s="40"/>
      <c r="H106" s="40"/>
      <c r="I106" s="40"/>
      <c r="J106" s="40"/>
      <c r="K106" s="40"/>
      <c r="L106" s="117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1:31" s="2" customFormat="1" ht="16.5" customHeight="1">
      <c r="A107" s="38"/>
      <c r="B107" s="39"/>
      <c r="C107" s="40"/>
      <c r="D107" s="40"/>
      <c r="E107" s="365" t="str">
        <f>E11</f>
        <v>02 - silnoproudá elektrotechnika, hromosvod a uzemnění</v>
      </c>
      <c r="F107" s="418"/>
      <c r="G107" s="418"/>
      <c r="H107" s="418"/>
      <c r="I107" s="40"/>
      <c r="J107" s="40"/>
      <c r="K107" s="40"/>
      <c r="L107" s="117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pans="1:31" s="2" customFormat="1" ht="6.95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117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1:31" s="2" customFormat="1" ht="12" customHeight="1">
      <c r="A109" s="38"/>
      <c r="B109" s="39"/>
      <c r="C109" s="33" t="s">
        <v>21</v>
      </c>
      <c r="D109" s="40"/>
      <c r="E109" s="40"/>
      <c r="F109" s="31" t="str">
        <f>F14</f>
        <v>Náměšť nad Oslavou</v>
      </c>
      <c r="G109" s="40"/>
      <c r="H109" s="40"/>
      <c r="I109" s="33" t="s">
        <v>23</v>
      </c>
      <c r="J109" s="63" t="str">
        <f>IF(J14="","",J14)</f>
        <v>3. 12. 2024</v>
      </c>
      <c r="K109" s="40"/>
      <c r="L109" s="117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pans="1:31" s="2" customFormat="1" ht="6.95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117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pans="1:31" s="2" customFormat="1" ht="25.7" customHeight="1">
      <c r="A111" s="38"/>
      <c r="B111" s="39"/>
      <c r="C111" s="33" t="s">
        <v>25</v>
      </c>
      <c r="D111" s="40"/>
      <c r="E111" s="40"/>
      <c r="F111" s="31" t="str">
        <f>E17</f>
        <v>KSÚSV, přís.org., Kosovská 1122/16, Jihlava 58601</v>
      </c>
      <c r="G111" s="40"/>
      <c r="H111" s="40"/>
      <c r="I111" s="33" t="s">
        <v>31</v>
      </c>
      <c r="J111" s="36" t="str">
        <f>E23</f>
        <v>Obchodní projekt Jihlava, spol.s r.o.</v>
      </c>
      <c r="K111" s="40"/>
      <c r="L111" s="117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pans="1:31" s="2" customFormat="1" ht="25.7" customHeight="1">
      <c r="A112" s="38"/>
      <c r="B112" s="39"/>
      <c r="C112" s="33" t="s">
        <v>29</v>
      </c>
      <c r="D112" s="40"/>
      <c r="E112" s="40"/>
      <c r="F112" s="31" t="str">
        <f>IF(E20="","",E20)</f>
        <v>Vyplň údaj</v>
      </c>
      <c r="G112" s="40"/>
      <c r="H112" s="40"/>
      <c r="I112" s="33" t="s">
        <v>34</v>
      </c>
      <c r="J112" s="36" t="str">
        <f>E26</f>
        <v>Bc.Adam Novák (import do KROS4)</v>
      </c>
      <c r="K112" s="40"/>
      <c r="L112" s="117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pans="1:65" s="2" customFormat="1" ht="10.35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117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pans="1:65" s="11" customFormat="1" ht="29.25" customHeight="1">
      <c r="A114" s="155"/>
      <c r="B114" s="156"/>
      <c r="C114" s="157" t="s">
        <v>140</v>
      </c>
      <c r="D114" s="158" t="s">
        <v>57</v>
      </c>
      <c r="E114" s="158" t="s">
        <v>53</v>
      </c>
      <c r="F114" s="158" t="s">
        <v>54</v>
      </c>
      <c r="G114" s="158" t="s">
        <v>141</v>
      </c>
      <c r="H114" s="158" t="s">
        <v>142</v>
      </c>
      <c r="I114" s="158" t="s">
        <v>143</v>
      </c>
      <c r="J114" s="158" t="s">
        <v>106</v>
      </c>
      <c r="K114" s="159" t="s">
        <v>144</v>
      </c>
      <c r="L114" s="160"/>
      <c r="M114" s="72" t="s">
        <v>19</v>
      </c>
      <c r="N114" s="73" t="s">
        <v>42</v>
      </c>
      <c r="O114" s="73" t="s">
        <v>145</v>
      </c>
      <c r="P114" s="73" t="s">
        <v>146</v>
      </c>
      <c r="Q114" s="73" t="s">
        <v>147</v>
      </c>
      <c r="R114" s="73" t="s">
        <v>148</v>
      </c>
      <c r="S114" s="73" t="s">
        <v>149</v>
      </c>
      <c r="T114" s="74" t="s">
        <v>150</v>
      </c>
      <c r="U114" s="155"/>
      <c r="V114" s="155"/>
      <c r="W114" s="155"/>
      <c r="X114" s="155"/>
      <c r="Y114" s="155"/>
      <c r="Z114" s="155"/>
      <c r="AA114" s="155"/>
      <c r="AB114" s="155"/>
      <c r="AC114" s="155"/>
      <c r="AD114" s="155"/>
      <c r="AE114" s="155"/>
    </row>
    <row r="115" spans="1:65" s="2" customFormat="1" ht="22.9" customHeight="1">
      <c r="A115" s="38"/>
      <c r="B115" s="39"/>
      <c r="C115" s="79" t="s">
        <v>151</v>
      </c>
      <c r="D115" s="40"/>
      <c r="E115" s="40"/>
      <c r="F115" s="40"/>
      <c r="G115" s="40"/>
      <c r="H115" s="40"/>
      <c r="I115" s="40"/>
      <c r="J115" s="161">
        <f>BK115</f>
        <v>0</v>
      </c>
      <c r="K115" s="40"/>
      <c r="L115" s="43"/>
      <c r="M115" s="75"/>
      <c r="N115" s="162"/>
      <c r="O115" s="76"/>
      <c r="P115" s="163">
        <f>P116</f>
        <v>0</v>
      </c>
      <c r="Q115" s="76"/>
      <c r="R115" s="163">
        <f>R116</f>
        <v>0</v>
      </c>
      <c r="S115" s="76"/>
      <c r="T115" s="164">
        <f>T116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21" t="s">
        <v>71</v>
      </c>
      <c r="AU115" s="21" t="s">
        <v>107</v>
      </c>
      <c r="BK115" s="165">
        <f>BK116</f>
        <v>0</v>
      </c>
    </row>
    <row r="116" spans="1:65" s="12" customFormat="1" ht="25.9" customHeight="1">
      <c r="B116" s="166"/>
      <c r="C116" s="167"/>
      <c r="D116" s="168" t="s">
        <v>71</v>
      </c>
      <c r="E116" s="169" t="s">
        <v>1612</v>
      </c>
      <c r="F116" s="169" t="s">
        <v>1613</v>
      </c>
      <c r="G116" s="167"/>
      <c r="H116" s="167"/>
      <c r="I116" s="170"/>
      <c r="J116" s="171">
        <f>BK116</f>
        <v>0</v>
      </c>
      <c r="K116" s="167"/>
      <c r="L116" s="172"/>
      <c r="M116" s="173"/>
      <c r="N116" s="174"/>
      <c r="O116" s="174"/>
      <c r="P116" s="175">
        <f>P117+P122+P128+P190+P212</f>
        <v>0</v>
      </c>
      <c r="Q116" s="174"/>
      <c r="R116" s="175">
        <f>R117+R122+R128+R190+R212</f>
        <v>0</v>
      </c>
      <c r="S116" s="174"/>
      <c r="T116" s="176">
        <f>T117+T122+T128+T190+T212</f>
        <v>0</v>
      </c>
      <c r="AR116" s="177" t="s">
        <v>169</v>
      </c>
      <c r="AT116" s="178" t="s">
        <v>71</v>
      </c>
      <c r="AU116" s="178" t="s">
        <v>72</v>
      </c>
      <c r="AY116" s="177" t="s">
        <v>154</v>
      </c>
      <c r="BK116" s="179">
        <f>BK117+BK122+BK128+BK190+BK212</f>
        <v>0</v>
      </c>
    </row>
    <row r="117" spans="1:65" s="12" customFormat="1" ht="22.9" customHeight="1">
      <c r="B117" s="166"/>
      <c r="C117" s="167"/>
      <c r="D117" s="168" t="s">
        <v>71</v>
      </c>
      <c r="E117" s="180" t="s">
        <v>1614</v>
      </c>
      <c r="F117" s="180" t="s">
        <v>1615</v>
      </c>
      <c r="G117" s="167"/>
      <c r="H117" s="167"/>
      <c r="I117" s="170"/>
      <c r="J117" s="181">
        <f>BK117</f>
        <v>0</v>
      </c>
      <c r="K117" s="167"/>
      <c r="L117" s="172"/>
      <c r="M117" s="173"/>
      <c r="N117" s="174"/>
      <c r="O117" s="174"/>
      <c r="P117" s="175">
        <f>SUM(P118:P121)</f>
        <v>0</v>
      </c>
      <c r="Q117" s="174"/>
      <c r="R117" s="175">
        <f>SUM(R118:R121)</f>
        <v>0</v>
      </c>
      <c r="S117" s="174"/>
      <c r="T117" s="176">
        <f>SUM(T118:T121)</f>
        <v>0</v>
      </c>
      <c r="AR117" s="177" t="s">
        <v>169</v>
      </c>
      <c r="AT117" s="178" t="s">
        <v>71</v>
      </c>
      <c r="AU117" s="178" t="s">
        <v>79</v>
      </c>
      <c r="AY117" s="177" t="s">
        <v>154</v>
      </c>
      <c r="BK117" s="179">
        <f>SUM(BK118:BK121)</f>
        <v>0</v>
      </c>
    </row>
    <row r="118" spans="1:65" s="2" customFormat="1" ht="16.5" customHeight="1">
      <c r="A118" s="38"/>
      <c r="B118" s="39"/>
      <c r="C118" s="182" t="s">
        <v>79</v>
      </c>
      <c r="D118" s="182" t="s">
        <v>157</v>
      </c>
      <c r="E118" s="183" t="s">
        <v>1616</v>
      </c>
      <c r="F118" s="184" t="s">
        <v>1617</v>
      </c>
      <c r="G118" s="185" t="s">
        <v>1618</v>
      </c>
      <c r="H118" s="186">
        <v>1</v>
      </c>
      <c r="I118" s="187"/>
      <c r="J118" s="188">
        <f>ROUND(I118*H118,2)</f>
        <v>0</v>
      </c>
      <c r="K118" s="184" t="s">
        <v>19</v>
      </c>
      <c r="L118" s="43"/>
      <c r="M118" s="189" t="s">
        <v>19</v>
      </c>
      <c r="N118" s="190" t="s">
        <v>43</v>
      </c>
      <c r="O118" s="68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3" t="s">
        <v>533</v>
      </c>
      <c r="AT118" s="193" t="s">
        <v>157</v>
      </c>
      <c r="AU118" s="193" t="s">
        <v>81</v>
      </c>
      <c r="AY118" s="21" t="s">
        <v>154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1" t="s">
        <v>79</v>
      </c>
      <c r="BK118" s="194">
        <f>ROUND(I118*H118,2)</f>
        <v>0</v>
      </c>
      <c r="BL118" s="21" t="s">
        <v>533</v>
      </c>
      <c r="BM118" s="193" t="s">
        <v>81</v>
      </c>
    </row>
    <row r="119" spans="1:65" s="2" customFormat="1" ht="16.5" customHeight="1">
      <c r="A119" s="38"/>
      <c r="B119" s="39"/>
      <c r="C119" s="182" t="s">
        <v>81</v>
      </c>
      <c r="D119" s="182" t="s">
        <v>157</v>
      </c>
      <c r="E119" s="183" t="s">
        <v>1619</v>
      </c>
      <c r="F119" s="184" t="s">
        <v>1620</v>
      </c>
      <c r="G119" s="185" t="s">
        <v>1618</v>
      </c>
      <c r="H119" s="186">
        <v>1</v>
      </c>
      <c r="I119" s="187"/>
      <c r="J119" s="188">
        <f>ROUND(I119*H119,2)</f>
        <v>0</v>
      </c>
      <c r="K119" s="184" t="s">
        <v>19</v>
      </c>
      <c r="L119" s="43"/>
      <c r="M119" s="189" t="s">
        <v>19</v>
      </c>
      <c r="N119" s="190" t="s">
        <v>43</v>
      </c>
      <c r="O119" s="68"/>
      <c r="P119" s="191">
        <f>O119*H119</f>
        <v>0</v>
      </c>
      <c r="Q119" s="191">
        <v>0</v>
      </c>
      <c r="R119" s="191">
        <f>Q119*H119</f>
        <v>0</v>
      </c>
      <c r="S119" s="191">
        <v>0</v>
      </c>
      <c r="T119" s="19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93" t="s">
        <v>533</v>
      </c>
      <c r="AT119" s="193" t="s">
        <v>157</v>
      </c>
      <c r="AU119" s="193" t="s">
        <v>81</v>
      </c>
      <c r="AY119" s="21" t="s">
        <v>154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21" t="s">
        <v>79</v>
      </c>
      <c r="BK119" s="194">
        <f>ROUND(I119*H119,2)</f>
        <v>0</v>
      </c>
      <c r="BL119" s="21" t="s">
        <v>533</v>
      </c>
      <c r="BM119" s="193" t="s">
        <v>162</v>
      </c>
    </row>
    <row r="120" spans="1:65" s="2" customFormat="1" ht="16.5" customHeight="1">
      <c r="A120" s="38"/>
      <c r="B120" s="39"/>
      <c r="C120" s="182" t="s">
        <v>169</v>
      </c>
      <c r="D120" s="182" t="s">
        <v>157</v>
      </c>
      <c r="E120" s="183" t="s">
        <v>1621</v>
      </c>
      <c r="F120" s="184" t="s">
        <v>1622</v>
      </c>
      <c r="G120" s="185" t="s">
        <v>1618</v>
      </c>
      <c r="H120" s="186">
        <v>1</v>
      </c>
      <c r="I120" s="187"/>
      <c r="J120" s="188">
        <f>ROUND(I120*H120,2)</f>
        <v>0</v>
      </c>
      <c r="K120" s="184" t="s">
        <v>19</v>
      </c>
      <c r="L120" s="43"/>
      <c r="M120" s="189" t="s">
        <v>19</v>
      </c>
      <c r="N120" s="190" t="s">
        <v>43</v>
      </c>
      <c r="O120" s="68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93" t="s">
        <v>533</v>
      </c>
      <c r="AT120" s="193" t="s">
        <v>157</v>
      </c>
      <c r="AU120" s="193" t="s">
        <v>81</v>
      </c>
      <c r="AY120" s="21" t="s">
        <v>154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1" t="s">
        <v>79</v>
      </c>
      <c r="BK120" s="194">
        <f>ROUND(I120*H120,2)</f>
        <v>0</v>
      </c>
      <c r="BL120" s="21" t="s">
        <v>533</v>
      </c>
      <c r="BM120" s="193" t="s">
        <v>182</v>
      </c>
    </row>
    <row r="121" spans="1:65" s="2" customFormat="1" ht="24.2" customHeight="1">
      <c r="A121" s="38"/>
      <c r="B121" s="39"/>
      <c r="C121" s="182" t="s">
        <v>162</v>
      </c>
      <c r="D121" s="182" t="s">
        <v>157</v>
      </c>
      <c r="E121" s="183" t="s">
        <v>1623</v>
      </c>
      <c r="F121" s="184" t="s">
        <v>1624</v>
      </c>
      <c r="G121" s="185" t="s">
        <v>1625</v>
      </c>
      <c r="H121" s="186">
        <v>1</v>
      </c>
      <c r="I121" s="187"/>
      <c r="J121" s="188">
        <f>ROUND(I121*H121,2)</f>
        <v>0</v>
      </c>
      <c r="K121" s="184" t="s">
        <v>19</v>
      </c>
      <c r="L121" s="43"/>
      <c r="M121" s="189" t="s">
        <v>19</v>
      </c>
      <c r="N121" s="190" t="s">
        <v>43</v>
      </c>
      <c r="O121" s="68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3" t="s">
        <v>533</v>
      </c>
      <c r="AT121" s="193" t="s">
        <v>157</v>
      </c>
      <c r="AU121" s="193" t="s">
        <v>81</v>
      </c>
      <c r="AY121" s="21" t="s">
        <v>154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1" t="s">
        <v>79</v>
      </c>
      <c r="BK121" s="194">
        <f>ROUND(I121*H121,2)</f>
        <v>0</v>
      </c>
      <c r="BL121" s="21" t="s">
        <v>533</v>
      </c>
      <c r="BM121" s="193" t="s">
        <v>195</v>
      </c>
    </row>
    <row r="122" spans="1:65" s="12" customFormat="1" ht="22.9" customHeight="1">
      <c r="B122" s="166"/>
      <c r="C122" s="167"/>
      <c r="D122" s="168" t="s">
        <v>71</v>
      </c>
      <c r="E122" s="180" t="s">
        <v>1626</v>
      </c>
      <c r="F122" s="180" t="s">
        <v>1627</v>
      </c>
      <c r="G122" s="167"/>
      <c r="H122" s="167"/>
      <c r="I122" s="170"/>
      <c r="J122" s="181">
        <f>BK122</f>
        <v>0</v>
      </c>
      <c r="K122" s="167"/>
      <c r="L122" s="172"/>
      <c r="M122" s="173"/>
      <c r="N122" s="174"/>
      <c r="O122" s="174"/>
      <c r="P122" s="175">
        <f>SUM(P123:P127)</f>
        <v>0</v>
      </c>
      <c r="Q122" s="174"/>
      <c r="R122" s="175">
        <f>SUM(R123:R127)</f>
        <v>0</v>
      </c>
      <c r="S122" s="174"/>
      <c r="T122" s="176">
        <f>SUM(T123:T127)</f>
        <v>0</v>
      </c>
      <c r="AR122" s="177" t="s">
        <v>169</v>
      </c>
      <c r="AT122" s="178" t="s">
        <v>71</v>
      </c>
      <c r="AU122" s="178" t="s">
        <v>79</v>
      </c>
      <c r="AY122" s="177" t="s">
        <v>154</v>
      </c>
      <c r="BK122" s="179">
        <f>SUM(BK123:BK127)</f>
        <v>0</v>
      </c>
    </row>
    <row r="123" spans="1:65" s="2" customFormat="1" ht="16.5" customHeight="1">
      <c r="A123" s="38"/>
      <c r="B123" s="39"/>
      <c r="C123" s="182" t="s">
        <v>186</v>
      </c>
      <c r="D123" s="182" t="s">
        <v>157</v>
      </c>
      <c r="E123" s="183" t="s">
        <v>1628</v>
      </c>
      <c r="F123" s="184" t="s">
        <v>1629</v>
      </c>
      <c r="G123" s="185" t="s">
        <v>1625</v>
      </c>
      <c r="H123" s="186">
        <v>1</v>
      </c>
      <c r="I123" s="187"/>
      <c r="J123" s="188">
        <f>ROUND(I123*H123,2)</f>
        <v>0</v>
      </c>
      <c r="K123" s="184" t="s">
        <v>19</v>
      </c>
      <c r="L123" s="43"/>
      <c r="M123" s="189" t="s">
        <v>19</v>
      </c>
      <c r="N123" s="190" t="s">
        <v>43</v>
      </c>
      <c r="O123" s="68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3" t="s">
        <v>533</v>
      </c>
      <c r="AT123" s="193" t="s">
        <v>157</v>
      </c>
      <c r="AU123" s="193" t="s">
        <v>81</v>
      </c>
      <c r="AY123" s="21" t="s">
        <v>154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1" t="s">
        <v>79</v>
      </c>
      <c r="BK123" s="194">
        <f>ROUND(I123*H123,2)</f>
        <v>0</v>
      </c>
      <c r="BL123" s="21" t="s">
        <v>533</v>
      </c>
      <c r="BM123" s="193" t="s">
        <v>213</v>
      </c>
    </row>
    <row r="124" spans="1:65" s="2" customFormat="1" ht="16.5" customHeight="1">
      <c r="A124" s="38"/>
      <c r="B124" s="39"/>
      <c r="C124" s="182" t="s">
        <v>182</v>
      </c>
      <c r="D124" s="182" t="s">
        <v>157</v>
      </c>
      <c r="E124" s="183" t="s">
        <v>1630</v>
      </c>
      <c r="F124" s="184" t="s">
        <v>1631</v>
      </c>
      <c r="G124" s="185" t="s">
        <v>1625</v>
      </c>
      <c r="H124" s="186">
        <v>1</v>
      </c>
      <c r="I124" s="187"/>
      <c r="J124" s="188">
        <f>ROUND(I124*H124,2)</f>
        <v>0</v>
      </c>
      <c r="K124" s="184" t="s">
        <v>19</v>
      </c>
      <c r="L124" s="43"/>
      <c r="M124" s="189" t="s">
        <v>19</v>
      </c>
      <c r="N124" s="190" t="s">
        <v>43</v>
      </c>
      <c r="O124" s="68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3" t="s">
        <v>533</v>
      </c>
      <c r="AT124" s="193" t="s">
        <v>157</v>
      </c>
      <c r="AU124" s="193" t="s">
        <v>81</v>
      </c>
      <c r="AY124" s="21" t="s">
        <v>154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1" t="s">
        <v>79</v>
      </c>
      <c r="BK124" s="194">
        <f>ROUND(I124*H124,2)</f>
        <v>0</v>
      </c>
      <c r="BL124" s="21" t="s">
        <v>533</v>
      </c>
      <c r="BM124" s="193" t="s">
        <v>8</v>
      </c>
    </row>
    <row r="125" spans="1:65" s="2" customFormat="1" ht="16.5" customHeight="1">
      <c r="A125" s="38"/>
      <c r="B125" s="39"/>
      <c r="C125" s="182" t="s">
        <v>198</v>
      </c>
      <c r="D125" s="182" t="s">
        <v>157</v>
      </c>
      <c r="E125" s="183" t="s">
        <v>1632</v>
      </c>
      <c r="F125" s="184" t="s">
        <v>1633</v>
      </c>
      <c r="G125" s="185" t="s">
        <v>1625</v>
      </c>
      <c r="H125" s="186">
        <v>2</v>
      </c>
      <c r="I125" s="187"/>
      <c r="J125" s="188">
        <f>ROUND(I125*H125,2)</f>
        <v>0</v>
      </c>
      <c r="K125" s="184" t="s">
        <v>19</v>
      </c>
      <c r="L125" s="43"/>
      <c r="M125" s="189" t="s">
        <v>19</v>
      </c>
      <c r="N125" s="190" t="s">
        <v>43</v>
      </c>
      <c r="O125" s="68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3" t="s">
        <v>533</v>
      </c>
      <c r="AT125" s="193" t="s">
        <v>157</v>
      </c>
      <c r="AU125" s="193" t="s">
        <v>81</v>
      </c>
      <c r="AY125" s="21" t="s">
        <v>154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1" t="s">
        <v>79</v>
      </c>
      <c r="BK125" s="194">
        <f>ROUND(I125*H125,2)</f>
        <v>0</v>
      </c>
      <c r="BL125" s="21" t="s">
        <v>533</v>
      </c>
      <c r="BM125" s="193" t="s">
        <v>237</v>
      </c>
    </row>
    <row r="126" spans="1:65" s="2" customFormat="1" ht="16.5" customHeight="1">
      <c r="A126" s="38"/>
      <c r="B126" s="39"/>
      <c r="C126" s="182" t="s">
        <v>195</v>
      </c>
      <c r="D126" s="182" t="s">
        <v>157</v>
      </c>
      <c r="E126" s="183" t="s">
        <v>1634</v>
      </c>
      <c r="F126" s="184" t="s">
        <v>1635</v>
      </c>
      <c r="G126" s="185" t="s">
        <v>1625</v>
      </c>
      <c r="H126" s="186">
        <v>2</v>
      </c>
      <c r="I126" s="187"/>
      <c r="J126" s="188">
        <f>ROUND(I126*H126,2)</f>
        <v>0</v>
      </c>
      <c r="K126" s="184" t="s">
        <v>19</v>
      </c>
      <c r="L126" s="43"/>
      <c r="M126" s="189" t="s">
        <v>19</v>
      </c>
      <c r="N126" s="190" t="s">
        <v>43</v>
      </c>
      <c r="O126" s="68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533</v>
      </c>
      <c r="AT126" s="193" t="s">
        <v>157</v>
      </c>
      <c r="AU126" s="193" t="s">
        <v>81</v>
      </c>
      <c r="AY126" s="21" t="s">
        <v>154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1" t="s">
        <v>79</v>
      </c>
      <c r="BK126" s="194">
        <f>ROUND(I126*H126,2)</f>
        <v>0</v>
      </c>
      <c r="BL126" s="21" t="s">
        <v>533</v>
      </c>
      <c r="BM126" s="193" t="s">
        <v>279</v>
      </c>
    </row>
    <row r="127" spans="1:65" s="2" customFormat="1" ht="16.5" customHeight="1">
      <c r="A127" s="38"/>
      <c r="B127" s="39"/>
      <c r="C127" s="182" t="s">
        <v>207</v>
      </c>
      <c r="D127" s="182" t="s">
        <v>157</v>
      </c>
      <c r="E127" s="183" t="s">
        <v>1636</v>
      </c>
      <c r="F127" s="184" t="s">
        <v>1637</v>
      </c>
      <c r="G127" s="185" t="s">
        <v>1625</v>
      </c>
      <c r="H127" s="186">
        <v>1</v>
      </c>
      <c r="I127" s="187"/>
      <c r="J127" s="188">
        <f>ROUND(I127*H127,2)</f>
        <v>0</v>
      </c>
      <c r="K127" s="184" t="s">
        <v>19</v>
      </c>
      <c r="L127" s="43"/>
      <c r="M127" s="189" t="s">
        <v>19</v>
      </c>
      <c r="N127" s="190" t="s">
        <v>43</v>
      </c>
      <c r="O127" s="68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533</v>
      </c>
      <c r="AT127" s="193" t="s">
        <v>157</v>
      </c>
      <c r="AU127" s="193" t="s">
        <v>81</v>
      </c>
      <c r="AY127" s="21" t="s">
        <v>154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21" t="s">
        <v>79</v>
      </c>
      <c r="BK127" s="194">
        <f>ROUND(I127*H127,2)</f>
        <v>0</v>
      </c>
      <c r="BL127" s="21" t="s">
        <v>533</v>
      </c>
      <c r="BM127" s="193" t="s">
        <v>293</v>
      </c>
    </row>
    <row r="128" spans="1:65" s="12" customFormat="1" ht="22.9" customHeight="1">
      <c r="B128" s="166"/>
      <c r="C128" s="167"/>
      <c r="D128" s="168" t="s">
        <v>71</v>
      </c>
      <c r="E128" s="180" t="s">
        <v>1638</v>
      </c>
      <c r="F128" s="180" t="s">
        <v>1639</v>
      </c>
      <c r="G128" s="167"/>
      <c r="H128" s="167"/>
      <c r="I128" s="170"/>
      <c r="J128" s="181">
        <f>BK128</f>
        <v>0</v>
      </c>
      <c r="K128" s="167"/>
      <c r="L128" s="172"/>
      <c r="M128" s="173"/>
      <c r="N128" s="174"/>
      <c r="O128" s="174"/>
      <c r="P128" s="175">
        <f>P129+P130+P134+P142+P149+P153+P157+P163+P166+P168+P170+P172+P174+P177+P179+P181+P183+P185</f>
        <v>0</v>
      </c>
      <c r="Q128" s="174"/>
      <c r="R128" s="175">
        <f>R129+R130+R134+R142+R149+R153+R157+R163+R166+R168+R170+R172+R174+R177+R179+R181+R183+R185</f>
        <v>0</v>
      </c>
      <c r="S128" s="174"/>
      <c r="T128" s="176">
        <f>T129+T130+T134+T142+T149+T153+T157+T163+T166+T168+T170+T172+T174+T177+T179+T181+T183+T185</f>
        <v>0</v>
      </c>
      <c r="AR128" s="177" t="s">
        <v>169</v>
      </c>
      <c r="AT128" s="178" t="s">
        <v>71</v>
      </c>
      <c r="AU128" s="178" t="s">
        <v>79</v>
      </c>
      <c r="AY128" s="177" t="s">
        <v>154</v>
      </c>
      <c r="BK128" s="179">
        <f>BK129+BK130+BK134+BK142+BK149+BK153+BK157+BK163+BK166+BK168+BK170+BK172+BK174+BK177+BK179+BK181+BK183+BK185</f>
        <v>0</v>
      </c>
    </row>
    <row r="129" spans="1:65" s="2" customFormat="1" ht="24.2" customHeight="1">
      <c r="A129" s="38"/>
      <c r="B129" s="39"/>
      <c r="C129" s="182" t="s">
        <v>213</v>
      </c>
      <c r="D129" s="182" t="s">
        <v>157</v>
      </c>
      <c r="E129" s="183" t="s">
        <v>1640</v>
      </c>
      <c r="F129" s="184" t="s">
        <v>1641</v>
      </c>
      <c r="G129" s="185" t="s">
        <v>1625</v>
      </c>
      <c r="H129" s="186">
        <v>2</v>
      </c>
      <c r="I129" s="187"/>
      <c r="J129" s="188">
        <f>ROUND(I129*H129,2)</f>
        <v>0</v>
      </c>
      <c r="K129" s="184" t="s">
        <v>19</v>
      </c>
      <c r="L129" s="43"/>
      <c r="M129" s="189" t="s">
        <v>19</v>
      </c>
      <c r="N129" s="190" t="s">
        <v>43</v>
      </c>
      <c r="O129" s="68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533</v>
      </c>
      <c r="AT129" s="193" t="s">
        <v>157</v>
      </c>
      <c r="AU129" s="193" t="s">
        <v>81</v>
      </c>
      <c r="AY129" s="21" t="s">
        <v>154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1" t="s">
        <v>79</v>
      </c>
      <c r="BK129" s="194">
        <f>ROUND(I129*H129,2)</f>
        <v>0</v>
      </c>
      <c r="BL129" s="21" t="s">
        <v>533</v>
      </c>
      <c r="BM129" s="193" t="s">
        <v>300</v>
      </c>
    </row>
    <row r="130" spans="1:65" s="12" customFormat="1" ht="20.85" customHeight="1">
      <c r="B130" s="166"/>
      <c r="C130" s="167"/>
      <c r="D130" s="168" t="s">
        <v>71</v>
      </c>
      <c r="E130" s="180" t="s">
        <v>1642</v>
      </c>
      <c r="F130" s="180" t="s">
        <v>1643</v>
      </c>
      <c r="G130" s="167"/>
      <c r="H130" s="167"/>
      <c r="I130" s="170"/>
      <c r="J130" s="181">
        <f>BK130</f>
        <v>0</v>
      </c>
      <c r="K130" s="167"/>
      <c r="L130" s="172"/>
      <c r="M130" s="173"/>
      <c r="N130" s="174"/>
      <c r="O130" s="174"/>
      <c r="P130" s="175">
        <f>SUM(P131:P133)</f>
        <v>0</v>
      </c>
      <c r="Q130" s="174"/>
      <c r="R130" s="175">
        <f>SUM(R131:R133)</f>
        <v>0</v>
      </c>
      <c r="S130" s="174"/>
      <c r="T130" s="176">
        <f>SUM(T131:T133)</f>
        <v>0</v>
      </c>
      <c r="AR130" s="177" t="s">
        <v>169</v>
      </c>
      <c r="AT130" s="178" t="s">
        <v>71</v>
      </c>
      <c r="AU130" s="178" t="s">
        <v>81</v>
      </c>
      <c r="AY130" s="177" t="s">
        <v>154</v>
      </c>
      <c r="BK130" s="179">
        <f>SUM(BK131:BK133)</f>
        <v>0</v>
      </c>
    </row>
    <row r="131" spans="1:65" s="2" customFormat="1" ht="16.5" customHeight="1">
      <c r="A131" s="38"/>
      <c r="B131" s="39"/>
      <c r="C131" s="182" t="s">
        <v>216</v>
      </c>
      <c r="D131" s="182" t="s">
        <v>157</v>
      </c>
      <c r="E131" s="183" t="s">
        <v>1644</v>
      </c>
      <c r="F131" s="184" t="s">
        <v>1645</v>
      </c>
      <c r="G131" s="185" t="s">
        <v>538</v>
      </c>
      <c r="H131" s="186">
        <v>2</v>
      </c>
      <c r="I131" s="187"/>
      <c r="J131" s="188">
        <f>ROUND(I131*H131,2)</f>
        <v>0</v>
      </c>
      <c r="K131" s="184" t="s">
        <v>19</v>
      </c>
      <c r="L131" s="43"/>
      <c r="M131" s="189" t="s">
        <v>19</v>
      </c>
      <c r="N131" s="190" t="s">
        <v>43</v>
      </c>
      <c r="O131" s="68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533</v>
      </c>
      <c r="AT131" s="193" t="s">
        <v>157</v>
      </c>
      <c r="AU131" s="193" t="s">
        <v>169</v>
      </c>
      <c r="AY131" s="21" t="s">
        <v>154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21" t="s">
        <v>79</v>
      </c>
      <c r="BK131" s="194">
        <f>ROUND(I131*H131,2)</f>
        <v>0</v>
      </c>
      <c r="BL131" s="21" t="s">
        <v>533</v>
      </c>
      <c r="BM131" s="193" t="s">
        <v>1646</v>
      </c>
    </row>
    <row r="132" spans="1:65" s="2" customFormat="1" ht="16.5" customHeight="1">
      <c r="A132" s="38"/>
      <c r="B132" s="39"/>
      <c r="C132" s="182" t="s">
        <v>8</v>
      </c>
      <c r="D132" s="182" t="s">
        <v>157</v>
      </c>
      <c r="E132" s="183" t="s">
        <v>1647</v>
      </c>
      <c r="F132" s="184" t="s">
        <v>1648</v>
      </c>
      <c r="G132" s="185" t="s">
        <v>538</v>
      </c>
      <c r="H132" s="186">
        <v>2</v>
      </c>
      <c r="I132" s="187"/>
      <c r="J132" s="188">
        <f>ROUND(I132*H132,2)</f>
        <v>0</v>
      </c>
      <c r="K132" s="184" t="s">
        <v>19</v>
      </c>
      <c r="L132" s="43"/>
      <c r="M132" s="189" t="s">
        <v>19</v>
      </c>
      <c r="N132" s="190" t="s">
        <v>43</v>
      </c>
      <c r="O132" s="68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533</v>
      </c>
      <c r="AT132" s="193" t="s">
        <v>157</v>
      </c>
      <c r="AU132" s="193" t="s">
        <v>169</v>
      </c>
      <c r="AY132" s="21" t="s">
        <v>154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1" t="s">
        <v>79</v>
      </c>
      <c r="BK132" s="194">
        <f>ROUND(I132*H132,2)</f>
        <v>0</v>
      </c>
      <c r="BL132" s="21" t="s">
        <v>533</v>
      </c>
      <c r="BM132" s="193" t="s">
        <v>1649</v>
      </c>
    </row>
    <row r="133" spans="1:65" s="2" customFormat="1" ht="16.5" customHeight="1">
      <c r="A133" s="38"/>
      <c r="B133" s="39"/>
      <c r="C133" s="182" t="s">
        <v>225</v>
      </c>
      <c r="D133" s="182" t="s">
        <v>157</v>
      </c>
      <c r="E133" s="183" t="s">
        <v>1650</v>
      </c>
      <c r="F133" s="184" t="s">
        <v>1651</v>
      </c>
      <c r="G133" s="185" t="s">
        <v>240</v>
      </c>
      <c r="H133" s="186">
        <v>60</v>
      </c>
      <c r="I133" s="187"/>
      <c r="J133" s="188">
        <f>ROUND(I133*H133,2)</f>
        <v>0</v>
      </c>
      <c r="K133" s="184" t="s">
        <v>19</v>
      </c>
      <c r="L133" s="43"/>
      <c r="M133" s="189" t="s">
        <v>19</v>
      </c>
      <c r="N133" s="190" t="s">
        <v>43</v>
      </c>
      <c r="O133" s="68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533</v>
      </c>
      <c r="AT133" s="193" t="s">
        <v>157</v>
      </c>
      <c r="AU133" s="193" t="s">
        <v>169</v>
      </c>
      <c r="AY133" s="21" t="s">
        <v>154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1" t="s">
        <v>79</v>
      </c>
      <c r="BK133" s="194">
        <f>ROUND(I133*H133,2)</f>
        <v>0</v>
      </c>
      <c r="BL133" s="21" t="s">
        <v>533</v>
      </c>
      <c r="BM133" s="193" t="s">
        <v>1652</v>
      </c>
    </row>
    <row r="134" spans="1:65" s="12" customFormat="1" ht="20.85" customHeight="1">
      <c r="B134" s="166"/>
      <c r="C134" s="167"/>
      <c r="D134" s="168" t="s">
        <v>71</v>
      </c>
      <c r="E134" s="180" t="s">
        <v>1653</v>
      </c>
      <c r="F134" s="180" t="s">
        <v>1654</v>
      </c>
      <c r="G134" s="167"/>
      <c r="H134" s="167"/>
      <c r="I134" s="170"/>
      <c r="J134" s="181">
        <f>BK134</f>
        <v>0</v>
      </c>
      <c r="K134" s="167"/>
      <c r="L134" s="172"/>
      <c r="M134" s="173"/>
      <c r="N134" s="174"/>
      <c r="O134" s="174"/>
      <c r="P134" s="175">
        <f>SUM(P135:P141)</f>
        <v>0</v>
      </c>
      <c r="Q134" s="174"/>
      <c r="R134" s="175">
        <f>SUM(R135:R141)</f>
        <v>0</v>
      </c>
      <c r="S134" s="174"/>
      <c r="T134" s="176">
        <f>SUM(T135:T141)</f>
        <v>0</v>
      </c>
      <c r="AR134" s="177" t="s">
        <v>169</v>
      </c>
      <c r="AT134" s="178" t="s">
        <v>71</v>
      </c>
      <c r="AU134" s="178" t="s">
        <v>81</v>
      </c>
      <c r="AY134" s="177" t="s">
        <v>154</v>
      </c>
      <c r="BK134" s="179">
        <f>SUM(BK135:BK141)</f>
        <v>0</v>
      </c>
    </row>
    <row r="135" spans="1:65" s="2" customFormat="1" ht="16.5" customHeight="1">
      <c r="A135" s="38"/>
      <c r="B135" s="39"/>
      <c r="C135" s="182" t="s">
        <v>237</v>
      </c>
      <c r="D135" s="182" t="s">
        <v>157</v>
      </c>
      <c r="E135" s="183" t="s">
        <v>1655</v>
      </c>
      <c r="F135" s="184" t="s">
        <v>1656</v>
      </c>
      <c r="G135" s="185" t="s">
        <v>1625</v>
      </c>
      <c r="H135" s="186">
        <v>30</v>
      </c>
      <c r="I135" s="187"/>
      <c r="J135" s="188">
        <f t="shared" ref="J135:J141" si="0">ROUND(I135*H135,2)</f>
        <v>0</v>
      </c>
      <c r="K135" s="184" t="s">
        <v>19</v>
      </c>
      <c r="L135" s="43"/>
      <c r="M135" s="189" t="s">
        <v>19</v>
      </c>
      <c r="N135" s="190" t="s">
        <v>43</v>
      </c>
      <c r="O135" s="68"/>
      <c r="P135" s="191">
        <f t="shared" ref="P135:P141" si="1">O135*H135</f>
        <v>0</v>
      </c>
      <c r="Q135" s="191">
        <v>0</v>
      </c>
      <c r="R135" s="191">
        <f t="shared" ref="R135:R141" si="2">Q135*H135</f>
        <v>0</v>
      </c>
      <c r="S135" s="191">
        <v>0</v>
      </c>
      <c r="T135" s="192">
        <f t="shared" ref="T135:T141" si="3"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533</v>
      </c>
      <c r="AT135" s="193" t="s">
        <v>157</v>
      </c>
      <c r="AU135" s="193" t="s">
        <v>169</v>
      </c>
      <c r="AY135" s="21" t="s">
        <v>154</v>
      </c>
      <c r="BE135" s="194">
        <f t="shared" ref="BE135:BE141" si="4">IF(N135="základní",J135,0)</f>
        <v>0</v>
      </c>
      <c r="BF135" s="194">
        <f t="shared" ref="BF135:BF141" si="5">IF(N135="snížená",J135,0)</f>
        <v>0</v>
      </c>
      <c r="BG135" s="194">
        <f t="shared" ref="BG135:BG141" si="6">IF(N135="zákl. přenesená",J135,0)</f>
        <v>0</v>
      </c>
      <c r="BH135" s="194">
        <f t="shared" ref="BH135:BH141" si="7">IF(N135="sníž. přenesená",J135,0)</f>
        <v>0</v>
      </c>
      <c r="BI135" s="194">
        <f t="shared" ref="BI135:BI141" si="8">IF(N135="nulová",J135,0)</f>
        <v>0</v>
      </c>
      <c r="BJ135" s="21" t="s">
        <v>79</v>
      </c>
      <c r="BK135" s="194">
        <f t="shared" ref="BK135:BK141" si="9">ROUND(I135*H135,2)</f>
        <v>0</v>
      </c>
      <c r="BL135" s="21" t="s">
        <v>533</v>
      </c>
      <c r="BM135" s="193" t="s">
        <v>306</v>
      </c>
    </row>
    <row r="136" spans="1:65" s="2" customFormat="1" ht="16.5" customHeight="1">
      <c r="A136" s="38"/>
      <c r="B136" s="39"/>
      <c r="C136" s="182" t="s">
        <v>250</v>
      </c>
      <c r="D136" s="182" t="s">
        <v>157</v>
      </c>
      <c r="E136" s="183" t="s">
        <v>1657</v>
      </c>
      <c r="F136" s="184" t="s">
        <v>1658</v>
      </c>
      <c r="G136" s="185" t="s">
        <v>240</v>
      </c>
      <c r="H136" s="186">
        <v>30</v>
      </c>
      <c r="I136" s="187"/>
      <c r="J136" s="188">
        <f t="shared" si="0"/>
        <v>0</v>
      </c>
      <c r="K136" s="184" t="s">
        <v>19</v>
      </c>
      <c r="L136" s="43"/>
      <c r="M136" s="189" t="s">
        <v>19</v>
      </c>
      <c r="N136" s="190" t="s">
        <v>43</v>
      </c>
      <c r="O136" s="68"/>
      <c r="P136" s="191">
        <f t="shared" si="1"/>
        <v>0</v>
      </c>
      <c r="Q136" s="191">
        <v>0</v>
      </c>
      <c r="R136" s="191">
        <f t="shared" si="2"/>
        <v>0</v>
      </c>
      <c r="S136" s="191">
        <v>0</v>
      </c>
      <c r="T136" s="192">
        <f t="shared" si="3"/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533</v>
      </c>
      <c r="AT136" s="193" t="s">
        <v>157</v>
      </c>
      <c r="AU136" s="193" t="s">
        <v>169</v>
      </c>
      <c r="AY136" s="21" t="s">
        <v>154</v>
      </c>
      <c r="BE136" s="194">
        <f t="shared" si="4"/>
        <v>0</v>
      </c>
      <c r="BF136" s="194">
        <f t="shared" si="5"/>
        <v>0</v>
      </c>
      <c r="BG136" s="194">
        <f t="shared" si="6"/>
        <v>0</v>
      </c>
      <c r="BH136" s="194">
        <f t="shared" si="7"/>
        <v>0</v>
      </c>
      <c r="BI136" s="194">
        <f t="shared" si="8"/>
        <v>0</v>
      </c>
      <c r="BJ136" s="21" t="s">
        <v>79</v>
      </c>
      <c r="BK136" s="194">
        <f t="shared" si="9"/>
        <v>0</v>
      </c>
      <c r="BL136" s="21" t="s">
        <v>533</v>
      </c>
      <c r="BM136" s="193" t="s">
        <v>317</v>
      </c>
    </row>
    <row r="137" spans="1:65" s="2" customFormat="1" ht="16.5" customHeight="1">
      <c r="A137" s="38"/>
      <c r="B137" s="39"/>
      <c r="C137" s="182" t="s">
        <v>279</v>
      </c>
      <c r="D137" s="182" t="s">
        <v>157</v>
      </c>
      <c r="E137" s="183" t="s">
        <v>1659</v>
      </c>
      <c r="F137" s="184" t="s">
        <v>1660</v>
      </c>
      <c r="G137" s="185" t="s">
        <v>1625</v>
      </c>
      <c r="H137" s="186">
        <v>1</v>
      </c>
      <c r="I137" s="187"/>
      <c r="J137" s="188">
        <f t="shared" si="0"/>
        <v>0</v>
      </c>
      <c r="K137" s="184" t="s">
        <v>19</v>
      </c>
      <c r="L137" s="43"/>
      <c r="M137" s="189" t="s">
        <v>19</v>
      </c>
      <c r="N137" s="190" t="s">
        <v>43</v>
      </c>
      <c r="O137" s="68"/>
      <c r="P137" s="191">
        <f t="shared" si="1"/>
        <v>0</v>
      </c>
      <c r="Q137" s="191">
        <v>0</v>
      </c>
      <c r="R137" s="191">
        <f t="shared" si="2"/>
        <v>0</v>
      </c>
      <c r="S137" s="191">
        <v>0</v>
      </c>
      <c r="T137" s="192">
        <f t="shared" si="3"/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533</v>
      </c>
      <c r="AT137" s="193" t="s">
        <v>157</v>
      </c>
      <c r="AU137" s="193" t="s">
        <v>169</v>
      </c>
      <c r="AY137" s="21" t="s">
        <v>154</v>
      </c>
      <c r="BE137" s="194">
        <f t="shared" si="4"/>
        <v>0</v>
      </c>
      <c r="BF137" s="194">
        <f t="shared" si="5"/>
        <v>0</v>
      </c>
      <c r="BG137" s="194">
        <f t="shared" si="6"/>
        <v>0</v>
      </c>
      <c r="BH137" s="194">
        <f t="shared" si="7"/>
        <v>0</v>
      </c>
      <c r="BI137" s="194">
        <f t="shared" si="8"/>
        <v>0</v>
      </c>
      <c r="BJ137" s="21" t="s">
        <v>79</v>
      </c>
      <c r="BK137" s="194">
        <f t="shared" si="9"/>
        <v>0</v>
      </c>
      <c r="BL137" s="21" t="s">
        <v>533</v>
      </c>
      <c r="BM137" s="193" t="s">
        <v>335</v>
      </c>
    </row>
    <row r="138" spans="1:65" s="2" customFormat="1" ht="16.5" customHeight="1">
      <c r="A138" s="38"/>
      <c r="B138" s="39"/>
      <c r="C138" s="182" t="s">
        <v>284</v>
      </c>
      <c r="D138" s="182" t="s">
        <v>157</v>
      </c>
      <c r="E138" s="183" t="s">
        <v>1661</v>
      </c>
      <c r="F138" s="184" t="s">
        <v>1662</v>
      </c>
      <c r="G138" s="185" t="s">
        <v>1625</v>
      </c>
      <c r="H138" s="186">
        <v>2</v>
      </c>
      <c r="I138" s="187"/>
      <c r="J138" s="188">
        <f t="shared" si="0"/>
        <v>0</v>
      </c>
      <c r="K138" s="184" t="s">
        <v>19</v>
      </c>
      <c r="L138" s="43"/>
      <c r="M138" s="189" t="s">
        <v>19</v>
      </c>
      <c r="N138" s="190" t="s">
        <v>43</v>
      </c>
      <c r="O138" s="68"/>
      <c r="P138" s="191">
        <f t="shared" si="1"/>
        <v>0</v>
      </c>
      <c r="Q138" s="191">
        <v>0</v>
      </c>
      <c r="R138" s="191">
        <f t="shared" si="2"/>
        <v>0</v>
      </c>
      <c r="S138" s="191">
        <v>0</v>
      </c>
      <c r="T138" s="192">
        <f t="shared" si="3"/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533</v>
      </c>
      <c r="AT138" s="193" t="s">
        <v>157</v>
      </c>
      <c r="AU138" s="193" t="s">
        <v>169</v>
      </c>
      <c r="AY138" s="21" t="s">
        <v>154</v>
      </c>
      <c r="BE138" s="194">
        <f t="shared" si="4"/>
        <v>0</v>
      </c>
      <c r="BF138" s="194">
        <f t="shared" si="5"/>
        <v>0</v>
      </c>
      <c r="BG138" s="194">
        <f t="shared" si="6"/>
        <v>0</v>
      </c>
      <c r="BH138" s="194">
        <f t="shared" si="7"/>
        <v>0</v>
      </c>
      <c r="BI138" s="194">
        <f t="shared" si="8"/>
        <v>0</v>
      </c>
      <c r="BJ138" s="21" t="s">
        <v>79</v>
      </c>
      <c r="BK138" s="194">
        <f t="shared" si="9"/>
        <v>0</v>
      </c>
      <c r="BL138" s="21" t="s">
        <v>533</v>
      </c>
      <c r="BM138" s="193" t="s">
        <v>347</v>
      </c>
    </row>
    <row r="139" spans="1:65" s="2" customFormat="1" ht="24.2" customHeight="1">
      <c r="A139" s="38"/>
      <c r="B139" s="39"/>
      <c r="C139" s="182" t="s">
        <v>293</v>
      </c>
      <c r="D139" s="182" t="s">
        <v>157</v>
      </c>
      <c r="E139" s="183" t="s">
        <v>1663</v>
      </c>
      <c r="F139" s="184" t="s">
        <v>1664</v>
      </c>
      <c r="G139" s="185" t="s">
        <v>1625</v>
      </c>
      <c r="H139" s="186">
        <v>2</v>
      </c>
      <c r="I139" s="187"/>
      <c r="J139" s="188">
        <f t="shared" si="0"/>
        <v>0</v>
      </c>
      <c r="K139" s="184" t="s">
        <v>19</v>
      </c>
      <c r="L139" s="43"/>
      <c r="M139" s="189" t="s">
        <v>19</v>
      </c>
      <c r="N139" s="190" t="s">
        <v>43</v>
      </c>
      <c r="O139" s="68"/>
      <c r="P139" s="191">
        <f t="shared" si="1"/>
        <v>0</v>
      </c>
      <c r="Q139" s="191">
        <v>0</v>
      </c>
      <c r="R139" s="191">
        <f t="shared" si="2"/>
        <v>0</v>
      </c>
      <c r="S139" s="191">
        <v>0</v>
      </c>
      <c r="T139" s="192">
        <f t="shared" si="3"/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533</v>
      </c>
      <c r="AT139" s="193" t="s">
        <v>157</v>
      </c>
      <c r="AU139" s="193" t="s">
        <v>169</v>
      </c>
      <c r="AY139" s="21" t="s">
        <v>154</v>
      </c>
      <c r="BE139" s="194">
        <f t="shared" si="4"/>
        <v>0</v>
      </c>
      <c r="BF139" s="194">
        <f t="shared" si="5"/>
        <v>0</v>
      </c>
      <c r="BG139" s="194">
        <f t="shared" si="6"/>
        <v>0</v>
      </c>
      <c r="BH139" s="194">
        <f t="shared" si="7"/>
        <v>0</v>
      </c>
      <c r="BI139" s="194">
        <f t="shared" si="8"/>
        <v>0</v>
      </c>
      <c r="BJ139" s="21" t="s">
        <v>79</v>
      </c>
      <c r="BK139" s="194">
        <f t="shared" si="9"/>
        <v>0</v>
      </c>
      <c r="BL139" s="21" t="s">
        <v>533</v>
      </c>
      <c r="BM139" s="193" t="s">
        <v>364</v>
      </c>
    </row>
    <row r="140" spans="1:65" s="2" customFormat="1" ht="16.5" customHeight="1">
      <c r="A140" s="38"/>
      <c r="B140" s="39"/>
      <c r="C140" s="182" t="s">
        <v>298</v>
      </c>
      <c r="D140" s="182" t="s">
        <v>157</v>
      </c>
      <c r="E140" s="183" t="s">
        <v>1665</v>
      </c>
      <c r="F140" s="184" t="s">
        <v>1666</v>
      </c>
      <c r="G140" s="185" t="s">
        <v>1625</v>
      </c>
      <c r="H140" s="186">
        <v>1</v>
      </c>
      <c r="I140" s="187"/>
      <c r="J140" s="188">
        <f t="shared" si="0"/>
        <v>0</v>
      </c>
      <c r="K140" s="184" t="s">
        <v>19</v>
      </c>
      <c r="L140" s="43"/>
      <c r="M140" s="189" t="s">
        <v>19</v>
      </c>
      <c r="N140" s="190" t="s">
        <v>43</v>
      </c>
      <c r="O140" s="68"/>
      <c r="P140" s="191">
        <f t="shared" si="1"/>
        <v>0</v>
      </c>
      <c r="Q140" s="191">
        <v>0</v>
      </c>
      <c r="R140" s="191">
        <f t="shared" si="2"/>
        <v>0</v>
      </c>
      <c r="S140" s="191">
        <v>0</v>
      </c>
      <c r="T140" s="192">
        <f t="shared" si="3"/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533</v>
      </c>
      <c r="AT140" s="193" t="s">
        <v>157</v>
      </c>
      <c r="AU140" s="193" t="s">
        <v>169</v>
      </c>
      <c r="AY140" s="21" t="s">
        <v>154</v>
      </c>
      <c r="BE140" s="194">
        <f t="shared" si="4"/>
        <v>0</v>
      </c>
      <c r="BF140" s="194">
        <f t="shared" si="5"/>
        <v>0</v>
      </c>
      <c r="BG140" s="194">
        <f t="shared" si="6"/>
        <v>0</v>
      </c>
      <c r="BH140" s="194">
        <f t="shared" si="7"/>
        <v>0</v>
      </c>
      <c r="BI140" s="194">
        <f t="shared" si="8"/>
        <v>0</v>
      </c>
      <c r="BJ140" s="21" t="s">
        <v>79</v>
      </c>
      <c r="BK140" s="194">
        <f t="shared" si="9"/>
        <v>0</v>
      </c>
      <c r="BL140" s="21" t="s">
        <v>533</v>
      </c>
      <c r="BM140" s="193" t="s">
        <v>380</v>
      </c>
    </row>
    <row r="141" spans="1:65" s="2" customFormat="1" ht="16.5" customHeight="1">
      <c r="A141" s="38"/>
      <c r="B141" s="39"/>
      <c r="C141" s="182" t="s">
        <v>300</v>
      </c>
      <c r="D141" s="182" t="s">
        <v>157</v>
      </c>
      <c r="E141" s="183" t="s">
        <v>1667</v>
      </c>
      <c r="F141" s="184" t="s">
        <v>1668</v>
      </c>
      <c r="G141" s="185" t="s">
        <v>1625</v>
      </c>
      <c r="H141" s="186">
        <v>2</v>
      </c>
      <c r="I141" s="187"/>
      <c r="J141" s="188">
        <f t="shared" si="0"/>
        <v>0</v>
      </c>
      <c r="K141" s="184" t="s">
        <v>19</v>
      </c>
      <c r="L141" s="43"/>
      <c r="M141" s="189" t="s">
        <v>19</v>
      </c>
      <c r="N141" s="190" t="s">
        <v>43</v>
      </c>
      <c r="O141" s="68"/>
      <c r="P141" s="191">
        <f t="shared" si="1"/>
        <v>0</v>
      </c>
      <c r="Q141" s="191">
        <v>0</v>
      </c>
      <c r="R141" s="191">
        <f t="shared" si="2"/>
        <v>0</v>
      </c>
      <c r="S141" s="191">
        <v>0</v>
      </c>
      <c r="T141" s="192">
        <f t="shared" si="3"/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533</v>
      </c>
      <c r="AT141" s="193" t="s">
        <v>157</v>
      </c>
      <c r="AU141" s="193" t="s">
        <v>169</v>
      </c>
      <c r="AY141" s="21" t="s">
        <v>154</v>
      </c>
      <c r="BE141" s="194">
        <f t="shared" si="4"/>
        <v>0</v>
      </c>
      <c r="BF141" s="194">
        <f t="shared" si="5"/>
        <v>0</v>
      </c>
      <c r="BG141" s="194">
        <f t="shared" si="6"/>
        <v>0</v>
      </c>
      <c r="BH141" s="194">
        <f t="shared" si="7"/>
        <v>0</v>
      </c>
      <c r="BI141" s="194">
        <f t="shared" si="8"/>
        <v>0</v>
      </c>
      <c r="BJ141" s="21" t="s">
        <v>79</v>
      </c>
      <c r="BK141" s="194">
        <f t="shared" si="9"/>
        <v>0</v>
      </c>
      <c r="BL141" s="21" t="s">
        <v>533</v>
      </c>
      <c r="BM141" s="193" t="s">
        <v>390</v>
      </c>
    </row>
    <row r="142" spans="1:65" s="12" customFormat="1" ht="20.85" customHeight="1">
      <c r="B142" s="166"/>
      <c r="C142" s="167"/>
      <c r="D142" s="168" t="s">
        <v>71</v>
      </c>
      <c r="E142" s="180" t="s">
        <v>1669</v>
      </c>
      <c r="F142" s="180" t="s">
        <v>1670</v>
      </c>
      <c r="G142" s="167"/>
      <c r="H142" s="167"/>
      <c r="I142" s="170"/>
      <c r="J142" s="181">
        <f>BK142</f>
        <v>0</v>
      </c>
      <c r="K142" s="167"/>
      <c r="L142" s="172"/>
      <c r="M142" s="173"/>
      <c r="N142" s="174"/>
      <c r="O142" s="174"/>
      <c r="P142" s="175">
        <f>SUM(P143:P148)</f>
        <v>0</v>
      </c>
      <c r="Q142" s="174"/>
      <c r="R142" s="175">
        <f>SUM(R143:R148)</f>
        <v>0</v>
      </c>
      <c r="S142" s="174"/>
      <c r="T142" s="176">
        <f>SUM(T143:T148)</f>
        <v>0</v>
      </c>
      <c r="AR142" s="177" t="s">
        <v>169</v>
      </c>
      <c r="AT142" s="178" t="s">
        <v>71</v>
      </c>
      <c r="AU142" s="178" t="s">
        <v>81</v>
      </c>
      <c r="AY142" s="177" t="s">
        <v>154</v>
      </c>
      <c r="BK142" s="179">
        <f>SUM(BK143:BK148)</f>
        <v>0</v>
      </c>
    </row>
    <row r="143" spans="1:65" s="2" customFormat="1" ht="16.5" customHeight="1">
      <c r="A143" s="38"/>
      <c r="B143" s="39"/>
      <c r="C143" s="182" t="s">
        <v>7</v>
      </c>
      <c r="D143" s="182" t="s">
        <v>157</v>
      </c>
      <c r="E143" s="183" t="s">
        <v>1671</v>
      </c>
      <c r="F143" s="184" t="s">
        <v>1672</v>
      </c>
      <c r="G143" s="185" t="s">
        <v>240</v>
      </c>
      <c r="H143" s="186">
        <v>10</v>
      </c>
      <c r="I143" s="187"/>
      <c r="J143" s="188">
        <f t="shared" ref="J143:J148" si="10">ROUND(I143*H143,2)</f>
        <v>0</v>
      </c>
      <c r="K143" s="184" t="s">
        <v>19</v>
      </c>
      <c r="L143" s="43"/>
      <c r="M143" s="189" t="s">
        <v>19</v>
      </c>
      <c r="N143" s="190" t="s">
        <v>43</v>
      </c>
      <c r="O143" s="68"/>
      <c r="P143" s="191">
        <f t="shared" ref="P143:P148" si="11">O143*H143</f>
        <v>0</v>
      </c>
      <c r="Q143" s="191">
        <v>0</v>
      </c>
      <c r="R143" s="191">
        <f t="shared" ref="R143:R148" si="12">Q143*H143</f>
        <v>0</v>
      </c>
      <c r="S143" s="191">
        <v>0</v>
      </c>
      <c r="T143" s="192">
        <f t="shared" ref="T143:T148" si="13"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533</v>
      </c>
      <c r="AT143" s="193" t="s">
        <v>157</v>
      </c>
      <c r="AU143" s="193" t="s">
        <v>169</v>
      </c>
      <c r="AY143" s="21" t="s">
        <v>154</v>
      </c>
      <c r="BE143" s="194">
        <f t="shared" ref="BE143:BE148" si="14">IF(N143="základní",J143,0)</f>
        <v>0</v>
      </c>
      <c r="BF143" s="194">
        <f t="shared" ref="BF143:BF148" si="15">IF(N143="snížená",J143,0)</f>
        <v>0</v>
      </c>
      <c r="BG143" s="194">
        <f t="shared" ref="BG143:BG148" si="16">IF(N143="zákl. přenesená",J143,0)</f>
        <v>0</v>
      </c>
      <c r="BH143" s="194">
        <f t="shared" ref="BH143:BH148" si="17">IF(N143="sníž. přenesená",J143,0)</f>
        <v>0</v>
      </c>
      <c r="BI143" s="194">
        <f t="shared" ref="BI143:BI148" si="18">IF(N143="nulová",J143,0)</f>
        <v>0</v>
      </c>
      <c r="BJ143" s="21" t="s">
        <v>79</v>
      </c>
      <c r="BK143" s="194">
        <f t="shared" ref="BK143:BK148" si="19">ROUND(I143*H143,2)</f>
        <v>0</v>
      </c>
      <c r="BL143" s="21" t="s">
        <v>533</v>
      </c>
      <c r="BM143" s="193" t="s">
        <v>402</v>
      </c>
    </row>
    <row r="144" spans="1:65" s="2" customFormat="1" ht="16.5" customHeight="1">
      <c r="A144" s="38"/>
      <c r="B144" s="39"/>
      <c r="C144" s="182" t="s">
        <v>306</v>
      </c>
      <c r="D144" s="182" t="s">
        <v>157</v>
      </c>
      <c r="E144" s="183" t="s">
        <v>1665</v>
      </c>
      <c r="F144" s="184" t="s">
        <v>1666</v>
      </c>
      <c r="G144" s="185" t="s">
        <v>1625</v>
      </c>
      <c r="H144" s="186">
        <v>2</v>
      </c>
      <c r="I144" s="187"/>
      <c r="J144" s="188">
        <f t="shared" si="10"/>
        <v>0</v>
      </c>
      <c r="K144" s="184" t="s">
        <v>19</v>
      </c>
      <c r="L144" s="43"/>
      <c r="M144" s="189" t="s">
        <v>19</v>
      </c>
      <c r="N144" s="190" t="s">
        <v>43</v>
      </c>
      <c r="O144" s="68"/>
      <c r="P144" s="191">
        <f t="shared" si="11"/>
        <v>0</v>
      </c>
      <c r="Q144" s="191">
        <v>0</v>
      </c>
      <c r="R144" s="191">
        <f t="shared" si="12"/>
        <v>0</v>
      </c>
      <c r="S144" s="191">
        <v>0</v>
      </c>
      <c r="T144" s="192">
        <f t="shared" si="13"/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533</v>
      </c>
      <c r="AT144" s="193" t="s">
        <v>157</v>
      </c>
      <c r="AU144" s="193" t="s">
        <v>169</v>
      </c>
      <c r="AY144" s="21" t="s">
        <v>154</v>
      </c>
      <c r="BE144" s="194">
        <f t="shared" si="14"/>
        <v>0</v>
      </c>
      <c r="BF144" s="194">
        <f t="shared" si="15"/>
        <v>0</v>
      </c>
      <c r="BG144" s="194">
        <f t="shared" si="16"/>
        <v>0</v>
      </c>
      <c r="BH144" s="194">
        <f t="shared" si="17"/>
        <v>0</v>
      </c>
      <c r="BI144" s="194">
        <f t="shared" si="18"/>
        <v>0</v>
      </c>
      <c r="BJ144" s="21" t="s">
        <v>79</v>
      </c>
      <c r="BK144" s="194">
        <f t="shared" si="19"/>
        <v>0</v>
      </c>
      <c r="BL144" s="21" t="s">
        <v>533</v>
      </c>
      <c r="BM144" s="193" t="s">
        <v>413</v>
      </c>
    </row>
    <row r="145" spans="1:65" s="2" customFormat="1" ht="24.2" customHeight="1">
      <c r="A145" s="38"/>
      <c r="B145" s="39"/>
      <c r="C145" s="182" t="s">
        <v>312</v>
      </c>
      <c r="D145" s="182" t="s">
        <v>157</v>
      </c>
      <c r="E145" s="183" t="s">
        <v>1663</v>
      </c>
      <c r="F145" s="184" t="s">
        <v>1664</v>
      </c>
      <c r="G145" s="185" t="s">
        <v>1625</v>
      </c>
      <c r="H145" s="186">
        <v>2</v>
      </c>
      <c r="I145" s="187"/>
      <c r="J145" s="188">
        <f t="shared" si="10"/>
        <v>0</v>
      </c>
      <c r="K145" s="184" t="s">
        <v>19</v>
      </c>
      <c r="L145" s="43"/>
      <c r="M145" s="189" t="s">
        <v>19</v>
      </c>
      <c r="N145" s="190" t="s">
        <v>43</v>
      </c>
      <c r="O145" s="68"/>
      <c r="P145" s="191">
        <f t="shared" si="11"/>
        <v>0</v>
      </c>
      <c r="Q145" s="191">
        <v>0</v>
      </c>
      <c r="R145" s="191">
        <f t="shared" si="12"/>
        <v>0</v>
      </c>
      <c r="S145" s="191">
        <v>0</v>
      </c>
      <c r="T145" s="192">
        <f t="shared" si="13"/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533</v>
      </c>
      <c r="AT145" s="193" t="s">
        <v>157</v>
      </c>
      <c r="AU145" s="193" t="s">
        <v>169</v>
      </c>
      <c r="AY145" s="21" t="s">
        <v>154</v>
      </c>
      <c r="BE145" s="194">
        <f t="shared" si="14"/>
        <v>0</v>
      </c>
      <c r="BF145" s="194">
        <f t="shared" si="15"/>
        <v>0</v>
      </c>
      <c r="BG145" s="194">
        <f t="shared" si="16"/>
        <v>0</v>
      </c>
      <c r="BH145" s="194">
        <f t="shared" si="17"/>
        <v>0</v>
      </c>
      <c r="BI145" s="194">
        <f t="shared" si="18"/>
        <v>0</v>
      </c>
      <c r="BJ145" s="21" t="s">
        <v>79</v>
      </c>
      <c r="BK145" s="194">
        <f t="shared" si="19"/>
        <v>0</v>
      </c>
      <c r="BL145" s="21" t="s">
        <v>533</v>
      </c>
      <c r="BM145" s="193" t="s">
        <v>427</v>
      </c>
    </row>
    <row r="146" spans="1:65" s="2" customFormat="1" ht="16.5" customHeight="1">
      <c r="A146" s="38"/>
      <c r="B146" s="39"/>
      <c r="C146" s="182" t="s">
        <v>317</v>
      </c>
      <c r="D146" s="182" t="s">
        <v>157</v>
      </c>
      <c r="E146" s="183" t="s">
        <v>1673</v>
      </c>
      <c r="F146" s="184" t="s">
        <v>1674</v>
      </c>
      <c r="G146" s="185" t="s">
        <v>1625</v>
      </c>
      <c r="H146" s="186">
        <v>2</v>
      </c>
      <c r="I146" s="187"/>
      <c r="J146" s="188">
        <f t="shared" si="10"/>
        <v>0</v>
      </c>
      <c r="K146" s="184" t="s">
        <v>19</v>
      </c>
      <c r="L146" s="43"/>
      <c r="M146" s="189" t="s">
        <v>19</v>
      </c>
      <c r="N146" s="190" t="s">
        <v>43</v>
      </c>
      <c r="O146" s="68"/>
      <c r="P146" s="191">
        <f t="shared" si="11"/>
        <v>0</v>
      </c>
      <c r="Q146" s="191">
        <v>0</v>
      </c>
      <c r="R146" s="191">
        <f t="shared" si="12"/>
        <v>0</v>
      </c>
      <c r="S146" s="191">
        <v>0</v>
      </c>
      <c r="T146" s="192">
        <f t="shared" si="13"/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533</v>
      </c>
      <c r="AT146" s="193" t="s">
        <v>157</v>
      </c>
      <c r="AU146" s="193" t="s">
        <v>169</v>
      </c>
      <c r="AY146" s="21" t="s">
        <v>154</v>
      </c>
      <c r="BE146" s="194">
        <f t="shared" si="14"/>
        <v>0</v>
      </c>
      <c r="BF146" s="194">
        <f t="shared" si="15"/>
        <v>0</v>
      </c>
      <c r="BG146" s="194">
        <f t="shared" si="16"/>
        <v>0</v>
      </c>
      <c r="BH146" s="194">
        <f t="shared" si="17"/>
        <v>0</v>
      </c>
      <c r="BI146" s="194">
        <f t="shared" si="18"/>
        <v>0</v>
      </c>
      <c r="BJ146" s="21" t="s">
        <v>79</v>
      </c>
      <c r="BK146" s="194">
        <f t="shared" si="19"/>
        <v>0</v>
      </c>
      <c r="BL146" s="21" t="s">
        <v>533</v>
      </c>
      <c r="BM146" s="193" t="s">
        <v>437</v>
      </c>
    </row>
    <row r="147" spans="1:65" s="2" customFormat="1" ht="16.5" customHeight="1">
      <c r="A147" s="38"/>
      <c r="B147" s="39"/>
      <c r="C147" s="182" t="s">
        <v>330</v>
      </c>
      <c r="D147" s="182" t="s">
        <v>157</v>
      </c>
      <c r="E147" s="183" t="s">
        <v>1665</v>
      </c>
      <c r="F147" s="184" t="s">
        <v>1666</v>
      </c>
      <c r="G147" s="185" t="s">
        <v>1625</v>
      </c>
      <c r="H147" s="186">
        <v>2</v>
      </c>
      <c r="I147" s="187"/>
      <c r="J147" s="188">
        <f t="shared" si="10"/>
        <v>0</v>
      </c>
      <c r="K147" s="184" t="s">
        <v>19</v>
      </c>
      <c r="L147" s="43"/>
      <c r="M147" s="189" t="s">
        <v>19</v>
      </c>
      <c r="N147" s="190" t="s">
        <v>43</v>
      </c>
      <c r="O147" s="68"/>
      <c r="P147" s="191">
        <f t="shared" si="11"/>
        <v>0</v>
      </c>
      <c r="Q147" s="191">
        <v>0</v>
      </c>
      <c r="R147" s="191">
        <f t="shared" si="12"/>
        <v>0</v>
      </c>
      <c r="S147" s="191">
        <v>0</v>
      </c>
      <c r="T147" s="192">
        <f t="shared" si="13"/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533</v>
      </c>
      <c r="AT147" s="193" t="s">
        <v>157</v>
      </c>
      <c r="AU147" s="193" t="s">
        <v>169</v>
      </c>
      <c r="AY147" s="21" t="s">
        <v>154</v>
      </c>
      <c r="BE147" s="194">
        <f t="shared" si="14"/>
        <v>0</v>
      </c>
      <c r="BF147" s="194">
        <f t="shared" si="15"/>
        <v>0</v>
      </c>
      <c r="BG147" s="194">
        <f t="shared" si="16"/>
        <v>0</v>
      </c>
      <c r="BH147" s="194">
        <f t="shared" si="17"/>
        <v>0</v>
      </c>
      <c r="BI147" s="194">
        <f t="shared" si="18"/>
        <v>0</v>
      </c>
      <c r="BJ147" s="21" t="s">
        <v>79</v>
      </c>
      <c r="BK147" s="194">
        <f t="shared" si="19"/>
        <v>0</v>
      </c>
      <c r="BL147" s="21" t="s">
        <v>533</v>
      </c>
      <c r="BM147" s="193" t="s">
        <v>452</v>
      </c>
    </row>
    <row r="148" spans="1:65" s="2" customFormat="1" ht="16.5" customHeight="1">
      <c r="A148" s="38"/>
      <c r="B148" s="39"/>
      <c r="C148" s="182" t="s">
        <v>335</v>
      </c>
      <c r="D148" s="182" t="s">
        <v>157</v>
      </c>
      <c r="E148" s="183" t="s">
        <v>1675</v>
      </c>
      <c r="F148" s="184" t="s">
        <v>1676</v>
      </c>
      <c r="G148" s="185" t="s">
        <v>1625</v>
      </c>
      <c r="H148" s="186">
        <v>2</v>
      </c>
      <c r="I148" s="187"/>
      <c r="J148" s="188">
        <f t="shared" si="10"/>
        <v>0</v>
      </c>
      <c r="K148" s="184" t="s">
        <v>19</v>
      </c>
      <c r="L148" s="43"/>
      <c r="M148" s="189" t="s">
        <v>19</v>
      </c>
      <c r="N148" s="190" t="s">
        <v>43</v>
      </c>
      <c r="O148" s="68"/>
      <c r="P148" s="191">
        <f t="shared" si="11"/>
        <v>0</v>
      </c>
      <c r="Q148" s="191">
        <v>0</v>
      </c>
      <c r="R148" s="191">
        <f t="shared" si="12"/>
        <v>0</v>
      </c>
      <c r="S148" s="191">
        <v>0</v>
      </c>
      <c r="T148" s="192">
        <f t="shared" si="13"/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533</v>
      </c>
      <c r="AT148" s="193" t="s">
        <v>157</v>
      </c>
      <c r="AU148" s="193" t="s">
        <v>169</v>
      </c>
      <c r="AY148" s="21" t="s">
        <v>154</v>
      </c>
      <c r="BE148" s="194">
        <f t="shared" si="14"/>
        <v>0</v>
      </c>
      <c r="BF148" s="194">
        <f t="shared" si="15"/>
        <v>0</v>
      </c>
      <c r="BG148" s="194">
        <f t="shared" si="16"/>
        <v>0</v>
      </c>
      <c r="BH148" s="194">
        <f t="shared" si="17"/>
        <v>0</v>
      </c>
      <c r="BI148" s="194">
        <f t="shared" si="18"/>
        <v>0</v>
      </c>
      <c r="BJ148" s="21" t="s">
        <v>79</v>
      </c>
      <c r="BK148" s="194">
        <f t="shared" si="19"/>
        <v>0</v>
      </c>
      <c r="BL148" s="21" t="s">
        <v>533</v>
      </c>
      <c r="BM148" s="193" t="s">
        <v>464</v>
      </c>
    </row>
    <row r="149" spans="1:65" s="12" customFormat="1" ht="20.85" customHeight="1">
      <c r="B149" s="166"/>
      <c r="C149" s="167"/>
      <c r="D149" s="168" t="s">
        <v>71</v>
      </c>
      <c r="E149" s="180" t="s">
        <v>1677</v>
      </c>
      <c r="F149" s="180" t="s">
        <v>1678</v>
      </c>
      <c r="G149" s="167"/>
      <c r="H149" s="167"/>
      <c r="I149" s="170"/>
      <c r="J149" s="181">
        <f>BK149</f>
        <v>0</v>
      </c>
      <c r="K149" s="167"/>
      <c r="L149" s="172"/>
      <c r="M149" s="173"/>
      <c r="N149" s="174"/>
      <c r="O149" s="174"/>
      <c r="P149" s="175">
        <f>SUM(P150:P152)</f>
        <v>0</v>
      </c>
      <c r="Q149" s="174"/>
      <c r="R149" s="175">
        <f>SUM(R150:R152)</f>
        <v>0</v>
      </c>
      <c r="S149" s="174"/>
      <c r="T149" s="176">
        <f>SUM(T150:T152)</f>
        <v>0</v>
      </c>
      <c r="AR149" s="177" t="s">
        <v>169</v>
      </c>
      <c r="AT149" s="178" t="s">
        <v>71</v>
      </c>
      <c r="AU149" s="178" t="s">
        <v>81</v>
      </c>
      <c r="AY149" s="177" t="s">
        <v>154</v>
      </c>
      <c r="BK149" s="179">
        <f>SUM(BK150:BK152)</f>
        <v>0</v>
      </c>
    </row>
    <row r="150" spans="1:65" s="2" customFormat="1" ht="16.5" customHeight="1">
      <c r="A150" s="38"/>
      <c r="B150" s="39"/>
      <c r="C150" s="182" t="s">
        <v>342</v>
      </c>
      <c r="D150" s="182" t="s">
        <v>157</v>
      </c>
      <c r="E150" s="183" t="s">
        <v>1679</v>
      </c>
      <c r="F150" s="184" t="s">
        <v>1680</v>
      </c>
      <c r="G150" s="185" t="s">
        <v>1625</v>
      </c>
      <c r="H150" s="186">
        <v>1</v>
      </c>
      <c r="I150" s="187"/>
      <c r="J150" s="188">
        <f>ROUND(I150*H150,2)</f>
        <v>0</v>
      </c>
      <c r="K150" s="184" t="s">
        <v>19</v>
      </c>
      <c r="L150" s="43"/>
      <c r="M150" s="189" t="s">
        <v>19</v>
      </c>
      <c r="N150" s="190" t="s">
        <v>43</v>
      </c>
      <c r="O150" s="68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533</v>
      </c>
      <c r="AT150" s="193" t="s">
        <v>157</v>
      </c>
      <c r="AU150" s="193" t="s">
        <v>169</v>
      </c>
      <c r="AY150" s="21" t="s">
        <v>154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21" t="s">
        <v>79</v>
      </c>
      <c r="BK150" s="194">
        <f>ROUND(I150*H150,2)</f>
        <v>0</v>
      </c>
      <c r="BL150" s="21" t="s">
        <v>533</v>
      </c>
      <c r="BM150" s="193" t="s">
        <v>473</v>
      </c>
    </row>
    <row r="151" spans="1:65" s="2" customFormat="1" ht="16.5" customHeight="1">
      <c r="A151" s="38"/>
      <c r="B151" s="39"/>
      <c r="C151" s="182" t="s">
        <v>347</v>
      </c>
      <c r="D151" s="182" t="s">
        <v>157</v>
      </c>
      <c r="E151" s="183" t="s">
        <v>1681</v>
      </c>
      <c r="F151" s="184" t="s">
        <v>1682</v>
      </c>
      <c r="G151" s="185" t="s">
        <v>1625</v>
      </c>
      <c r="H151" s="186">
        <v>1</v>
      </c>
      <c r="I151" s="187"/>
      <c r="J151" s="188">
        <f>ROUND(I151*H151,2)</f>
        <v>0</v>
      </c>
      <c r="K151" s="184" t="s">
        <v>19</v>
      </c>
      <c r="L151" s="43"/>
      <c r="M151" s="189" t="s">
        <v>19</v>
      </c>
      <c r="N151" s="190" t="s">
        <v>43</v>
      </c>
      <c r="O151" s="68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533</v>
      </c>
      <c r="AT151" s="193" t="s">
        <v>157</v>
      </c>
      <c r="AU151" s="193" t="s">
        <v>169</v>
      </c>
      <c r="AY151" s="21" t="s">
        <v>154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1" t="s">
        <v>79</v>
      </c>
      <c r="BK151" s="194">
        <f>ROUND(I151*H151,2)</f>
        <v>0</v>
      </c>
      <c r="BL151" s="21" t="s">
        <v>533</v>
      </c>
      <c r="BM151" s="193" t="s">
        <v>486</v>
      </c>
    </row>
    <row r="152" spans="1:65" s="2" customFormat="1" ht="16.5" customHeight="1">
      <c r="A152" s="38"/>
      <c r="B152" s="39"/>
      <c r="C152" s="182" t="s">
        <v>359</v>
      </c>
      <c r="D152" s="182" t="s">
        <v>157</v>
      </c>
      <c r="E152" s="183" t="s">
        <v>1683</v>
      </c>
      <c r="F152" s="184" t="s">
        <v>1684</v>
      </c>
      <c r="G152" s="185" t="s">
        <v>1625</v>
      </c>
      <c r="H152" s="186">
        <v>1</v>
      </c>
      <c r="I152" s="187"/>
      <c r="J152" s="188">
        <f>ROUND(I152*H152,2)</f>
        <v>0</v>
      </c>
      <c r="K152" s="184" t="s">
        <v>19</v>
      </c>
      <c r="L152" s="43"/>
      <c r="M152" s="189" t="s">
        <v>19</v>
      </c>
      <c r="N152" s="190" t="s">
        <v>43</v>
      </c>
      <c r="O152" s="68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533</v>
      </c>
      <c r="AT152" s="193" t="s">
        <v>157</v>
      </c>
      <c r="AU152" s="193" t="s">
        <v>169</v>
      </c>
      <c r="AY152" s="21" t="s">
        <v>154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1" t="s">
        <v>79</v>
      </c>
      <c r="BK152" s="194">
        <f>ROUND(I152*H152,2)</f>
        <v>0</v>
      </c>
      <c r="BL152" s="21" t="s">
        <v>533</v>
      </c>
      <c r="BM152" s="193" t="s">
        <v>503</v>
      </c>
    </row>
    <row r="153" spans="1:65" s="12" customFormat="1" ht="20.85" customHeight="1">
      <c r="B153" s="166"/>
      <c r="C153" s="167"/>
      <c r="D153" s="168" t="s">
        <v>71</v>
      </c>
      <c r="E153" s="180" t="s">
        <v>1685</v>
      </c>
      <c r="F153" s="180" t="s">
        <v>1686</v>
      </c>
      <c r="G153" s="167"/>
      <c r="H153" s="167"/>
      <c r="I153" s="170"/>
      <c r="J153" s="181">
        <f>BK153</f>
        <v>0</v>
      </c>
      <c r="K153" s="167"/>
      <c r="L153" s="172"/>
      <c r="M153" s="173"/>
      <c r="N153" s="174"/>
      <c r="O153" s="174"/>
      <c r="P153" s="175">
        <f>SUM(P154:P156)</f>
        <v>0</v>
      </c>
      <c r="Q153" s="174"/>
      <c r="R153" s="175">
        <f>SUM(R154:R156)</f>
        <v>0</v>
      </c>
      <c r="S153" s="174"/>
      <c r="T153" s="176">
        <f>SUM(T154:T156)</f>
        <v>0</v>
      </c>
      <c r="AR153" s="177" t="s">
        <v>169</v>
      </c>
      <c r="AT153" s="178" t="s">
        <v>71</v>
      </c>
      <c r="AU153" s="178" t="s">
        <v>81</v>
      </c>
      <c r="AY153" s="177" t="s">
        <v>154</v>
      </c>
      <c r="BK153" s="179">
        <f>SUM(BK154:BK156)</f>
        <v>0</v>
      </c>
    </row>
    <row r="154" spans="1:65" s="2" customFormat="1" ht="16.5" customHeight="1">
      <c r="A154" s="38"/>
      <c r="B154" s="39"/>
      <c r="C154" s="182" t="s">
        <v>364</v>
      </c>
      <c r="D154" s="182" t="s">
        <v>157</v>
      </c>
      <c r="E154" s="183" t="s">
        <v>1687</v>
      </c>
      <c r="F154" s="184" t="s">
        <v>1688</v>
      </c>
      <c r="G154" s="185" t="s">
        <v>240</v>
      </c>
      <c r="H154" s="186">
        <v>192</v>
      </c>
      <c r="I154" s="187"/>
      <c r="J154" s="188">
        <f>ROUND(I154*H154,2)</f>
        <v>0</v>
      </c>
      <c r="K154" s="184" t="s">
        <v>19</v>
      </c>
      <c r="L154" s="43"/>
      <c r="M154" s="189" t="s">
        <v>19</v>
      </c>
      <c r="N154" s="190" t="s">
        <v>43</v>
      </c>
      <c r="O154" s="68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533</v>
      </c>
      <c r="AT154" s="193" t="s">
        <v>157</v>
      </c>
      <c r="AU154" s="193" t="s">
        <v>169</v>
      </c>
      <c r="AY154" s="21" t="s">
        <v>154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1" t="s">
        <v>79</v>
      </c>
      <c r="BK154" s="194">
        <f>ROUND(I154*H154,2)</f>
        <v>0</v>
      </c>
      <c r="BL154" s="21" t="s">
        <v>533</v>
      </c>
      <c r="BM154" s="193" t="s">
        <v>516</v>
      </c>
    </row>
    <row r="155" spans="1:65" s="2" customFormat="1" ht="16.5" customHeight="1">
      <c r="A155" s="38"/>
      <c r="B155" s="39"/>
      <c r="C155" s="182" t="s">
        <v>370</v>
      </c>
      <c r="D155" s="182" t="s">
        <v>157</v>
      </c>
      <c r="E155" s="183" t="s">
        <v>1689</v>
      </c>
      <c r="F155" s="184" t="s">
        <v>1690</v>
      </c>
      <c r="G155" s="185" t="s">
        <v>240</v>
      </c>
      <c r="H155" s="186">
        <v>1</v>
      </c>
      <c r="I155" s="187"/>
      <c r="J155" s="188">
        <f>ROUND(I155*H155,2)</f>
        <v>0</v>
      </c>
      <c r="K155" s="184" t="s">
        <v>19</v>
      </c>
      <c r="L155" s="43"/>
      <c r="M155" s="189" t="s">
        <v>19</v>
      </c>
      <c r="N155" s="190" t="s">
        <v>43</v>
      </c>
      <c r="O155" s="68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533</v>
      </c>
      <c r="AT155" s="193" t="s">
        <v>157</v>
      </c>
      <c r="AU155" s="193" t="s">
        <v>169</v>
      </c>
      <c r="AY155" s="21" t="s">
        <v>154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1" t="s">
        <v>79</v>
      </c>
      <c r="BK155" s="194">
        <f>ROUND(I155*H155,2)</f>
        <v>0</v>
      </c>
      <c r="BL155" s="21" t="s">
        <v>533</v>
      </c>
      <c r="BM155" s="193" t="s">
        <v>528</v>
      </c>
    </row>
    <row r="156" spans="1:65" s="2" customFormat="1" ht="16.5" customHeight="1">
      <c r="A156" s="38"/>
      <c r="B156" s="39"/>
      <c r="C156" s="182" t="s">
        <v>380</v>
      </c>
      <c r="D156" s="182" t="s">
        <v>157</v>
      </c>
      <c r="E156" s="183" t="s">
        <v>1691</v>
      </c>
      <c r="F156" s="184" t="s">
        <v>1692</v>
      </c>
      <c r="G156" s="185" t="s">
        <v>240</v>
      </c>
      <c r="H156" s="186">
        <v>1</v>
      </c>
      <c r="I156" s="187"/>
      <c r="J156" s="188">
        <f>ROUND(I156*H156,2)</f>
        <v>0</v>
      </c>
      <c r="K156" s="184" t="s">
        <v>19</v>
      </c>
      <c r="L156" s="43"/>
      <c r="M156" s="189" t="s">
        <v>19</v>
      </c>
      <c r="N156" s="190" t="s">
        <v>43</v>
      </c>
      <c r="O156" s="68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533</v>
      </c>
      <c r="AT156" s="193" t="s">
        <v>157</v>
      </c>
      <c r="AU156" s="193" t="s">
        <v>169</v>
      </c>
      <c r="AY156" s="21" t="s">
        <v>154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1" t="s">
        <v>79</v>
      </c>
      <c r="BK156" s="194">
        <f>ROUND(I156*H156,2)</f>
        <v>0</v>
      </c>
      <c r="BL156" s="21" t="s">
        <v>533</v>
      </c>
      <c r="BM156" s="193" t="s">
        <v>542</v>
      </c>
    </row>
    <row r="157" spans="1:65" s="12" customFormat="1" ht="20.85" customHeight="1">
      <c r="B157" s="166"/>
      <c r="C157" s="167"/>
      <c r="D157" s="168" t="s">
        <v>71</v>
      </c>
      <c r="E157" s="180" t="s">
        <v>1693</v>
      </c>
      <c r="F157" s="180" t="s">
        <v>1694</v>
      </c>
      <c r="G157" s="167"/>
      <c r="H157" s="167"/>
      <c r="I157" s="170"/>
      <c r="J157" s="181">
        <f>BK157</f>
        <v>0</v>
      </c>
      <c r="K157" s="167"/>
      <c r="L157" s="172"/>
      <c r="M157" s="173"/>
      <c r="N157" s="174"/>
      <c r="O157" s="174"/>
      <c r="P157" s="175">
        <f>SUM(P158:P162)</f>
        <v>0</v>
      </c>
      <c r="Q157" s="174"/>
      <c r="R157" s="175">
        <f>SUM(R158:R162)</f>
        <v>0</v>
      </c>
      <c r="S157" s="174"/>
      <c r="T157" s="176">
        <f>SUM(T158:T162)</f>
        <v>0</v>
      </c>
      <c r="AR157" s="177" t="s">
        <v>169</v>
      </c>
      <c r="AT157" s="178" t="s">
        <v>71</v>
      </c>
      <c r="AU157" s="178" t="s">
        <v>81</v>
      </c>
      <c r="AY157" s="177" t="s">
        <v>154</v>
      </c>
      <c r="BK157" s="179">
        <f>SUM(BK158:BK162)</f>
        <v>0</v>
      </c>
    </row>
    <row r="158" spans="1:65" s="2" customFormat="1" ht="24.2" customHeight="1">
      <c r="A158" s="38"/>
      <c r="B158" s="39"/>
      <c r="C158" s="182" t="s">
        <v>385</v>
      </c>
      <c r="D158" s="182" t="s">
        <v>157</v>
      </c>
      <c r="E158" s="183" t="s">
        <v>1695</v>
      </c>
      <c r="F158" s="184" t="s">
        <v>1696</v>
      </c>
      <c r="G158" s="185" t="s">
        <v>1625</v>
      </c>
      <c r="H158" s="186">
        <v>1</v>
      </c>
      <c r="I158" s="187"/>
      <c r="J158" s="188">
        <f>ROUND(I158*H158,2)</f>
        <v>0</v>
      </c>
      <c r="K158" s="184" t="s">
        <v>19</v>
      </c>
      <c r="L158" s="43"/>
      <c r="M158" s="189" t="s">
        <v>19</v>
      </c>
      <c r="N158" s="190" t="s">
        <v>43</v>
      </c>
      <c r="O158" s="68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533</v>
      </c>
      <c r="AT158" s="193" t="s">
        <v>157</v>
      </c>
      <c r="AU158" s="193" t="s">
        <v>169</v>
      </c>
      <c r="AY158" s="21" t="s">
        <v>154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21" t="s">
        <v>79</v>
      </c>
      <c r="BK158" s="194">
        <f>ROUND(I158*H158,2)</f>
        <v>0</v>
      </c>
      <c r="BL158" s="21" t="s">
        <v>533</v>
      </c>
      <c r="BM158" s="193" t="s">
        <v>551</v>
      </c>
    </row>
    <row r="159" spans="1:65" s="2" customFormat="1" ht="24.2" customHeight="1">
      <c r="A159" s="38"/>
      <c r="B159" s="39"/>
      <c r="C159" s="182" t="s">
        <v>390</v>
      </c>
      <c r="D159" s="182" t="s">
        <v>157</v>
      </c>
      <c r="E159" s="183" t="s">
        <v>1697</v>
      </c>
      <c r="F159" s="184" t="s">
        <v>1698</v>
      </c>
      <c r="G159" s="185" t="s">
        <v>1625</v>
      </c>
      <c r="H159" s="186">
        <v>1</v>
      </c>
      <c r="I159" s="187"/>
      <c r="J159" s="188">
        <f>ROUND(I159*H159,2)</f>
        <v>0</v>
      </c>
      <c r="K159" s="184" t="s">
        <v>19</v>
      </c>
      <c r="L159" s="43"/>
      <c r="M159" s="189" t="s">
        <v>19</v>
      </c>
      <c r="N159" s="190" t="s">
        <v>43</v>
      </c>
      <c r="O159" s="68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533</v>
      </c>
      <c r="AT159" s="193" t="s">
        <v>157</v>
      </c>
      <c r="AU159" s="193" t="s">
        <v>169</v>
      </c>
      <c r="AY159" s="21" t="s">
        <v>154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1" t="s">
        <v>79</v>
      </c>
      <c r="BK159" s="194">
        <f>ROUND(I159*H159,2)</f>
        <v>0</v>
      </c>
      <c r="BL159" s="21" t="s">
        <v>533</v>
      </c>
      <c r="BM159" s="193" t="s">
        <v>248</v>
      </c>
    </row>
    <row r="160" spans="1:65" s="2" customFormat="1" ht="21.75" customHeight="1">
      <c r="A160" s="38"/>
      <c r="B160" s="39"/>
      <c r="C160" s="182" t="s">
        <v>399</v>
      </c>
      <c r="D160" s="182" t="s">
        <v>157</v>
      </c>
      <c r="E160" s="183" t="s">
        <v>1699</v>
      </c>
      <c r="F160" s="184" t="s">
        <v>1700</v>
      </c>
      <c r="G160" s="185" t="s">
        <v>1625</v>
      </c>
      <c r="H160" s="186">
        <v>16</v>
      </c>
      <c r="I160" s="187"/>
      <c r="J160" s="188">
        <f>ROUND(I160*H160,2)</f>
        <v>0</v>
      </c>
      <c r="K160" s="184" t="s">
        <v>19</v>
      </c>
      <c r="L160" s="43"/>
      <c r="M160" s="189" t="s">
        <v>19</v>
      </c>
      <c r="N160" s="190" t="s">
        <v>43</v>
      </c>
      <c r="O160" s="68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533</v>
      </c>
      <c r="AT160" s="193" t="s">
        <v>157</v>
      </c>
      <c r="AU160" s="193" t="s">
        <v>169</v>
      </c>
      <c r="AY160" s="21" t="s">
        <v>154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1" t="s">
        <v>79</v>
      </c>
      <c r="BK160" s="194">
        <f>ROUND(I160*H160,2)</f>
        <v>0</v>
      </c>
      <c r="BL160" s="21" t="s">
        <v>533</v>
      </c>
      <c r="BM160" s="193" t="s">
        <v>533</v>
      </c>
    </row>
    <row r="161" spans="1:65" s="2" customFormat="1" ht="24.2" customHeight="1">
      <c r="A161" s="38"/>
      <c r="B161" s="39"/>
      <c r="C161" s="182" t="s">
        <v>402</v>
      </c>
      <c r="D161" s="182" t="s">
        <v>157</v>
      </c>
      <c r="E161" s="183" t="s">
        <v>1701</v>
      </c>
      <c r="F161" s="184" t="s">
        <v>1702</v>
      </c>
      <c r="G161" s="185" t="s">
        <v>1625</v>
      </c>
      <c r="H161" s="186">
        <v>16</v>
      </c>
      <c r="I161" s="187"/>
      <c r="J161" s="188">
        <f>ROUND(I161*H161,2)</f>
        <v>0</v>
      </c>
      <c r="K161" s="184" t="s">
        <v>19</v>
      </c>
      <c r="L161" s="43"/>
      <c r="M161" s="189" t="s">
        <v>19</v>
      </c>
      <c r="N161" s="190" t="s">
        <v>43</v>
      </c>
      <c r="O161" s="68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533</v>
      </c>
      <c r="AT161" s="193" t="s">
        <v>157</v>
      </c>
      <c r="AU161" s="193" t="s">
        <v>169</v>
      </c>
      <c r="AY161" s="21" t="s">
        <v>154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21" t="s">
        <v>79</v>
      </c>
      <c r="BK161" s="194">
        <f>ROUND(I161*H161,2)</f>
        <v>0</v>
      </c>
      <c r="BL161" s="21" t="s">
        <v>533</v>
      </c>
      <c r="BM161" s="193" t="s">
        <v>593</v>
      </c>
    </row>
    <row r="162" spans="1:65" s="2" customFormat="1" ht="24.2" customHeight="1">
      <c r="A162" s="38"/>
      <c r="B162" s="39"/>
      <c r="C162" s="182" t="s">
        <v>408</v>
      </c>
      <c r="D162" s="182" t="s">
        <v>157</v>
      </c>
      <c r="E162" s="183" t="s">
        <v>1663</v>
      </c>
      <c r="F162" s="184" t="s">
        <v>1664</v>
      </c>
      <c r="G162" s="185" t="s">
        <v>1625</v>
      </c>
      <c r="H162" s="186">
        <v>17</v>
      </c>
      <c r="I162" s="187"/>
      <c r="J162" s="188">
        <f>ROUND(I162*H162,2)</f>
        <v>0</v>
      </c>
      <c r="K162" s="184" t="s">
        <v>19</v>
      </c>
      <c r="L162" s="43"/>
      <c r="M162" s="189" t="s">
        <v>19</v>
      </c>
      <c r="N162" s="190" t="s">
        <v>43</v>
      </c>
      <c r="O162" s="68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533</v>
      </c>
      <c r="AT162" s="193" t="s">
        <v>157</v>
      </c>
      <c r="AU162" s="193" t="s">
        <v>169</v>
      </c>
      <c r="AY162" s="21" t="s">
        <v>154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1" t="s">
        <v>79</v>
      </c>
      <c r="BK162" s="194">
        <f>ROUND(I162*H162,2)</f>
        <v>0</v>
      </c>
      <c r="BL162" s="21" t="s">
        <v>533</v>
      </c>
      <c r="BM162" s="193" t="s">
        <v>606</v>
      </c>
    </row>
    <row r="163" spans="1:65" s="12" customFormat="1" ht="20.85" customHeight="1">
      <c r="B163" s="166"/>
      <c r="C163" s="167"/>
      <c r="D163" s="168" t="s">
        <v>71</v>
      </c>
      <c r="E163" s="180" t="s">
        <v>1703</v>
      </c>
      <c r="F163" s="180" t="s">
        <v>1704</v>
      </c>
      <c r="G163" s="167"/>
      <c r="H163" s="167"/>
      <c r="I163" s="170"/>
      <c r="J163" s="181">
        <f>BK163</f>
        <v>0</v>
      </c>
      <c r="K163" s="167"/>
      <c r="L163" s="172"/>
      <c r="M163" s="173"/>
      <c r="N163" s="174"/>
      <c r="O163" s="174"/>
      <c r="P163" s="175">
        <f>SUM(P164:P165)</f>
        <v>0</v>
      </c>
      <c r="Q163" s="174"/>
      <c r="R163" s="175">
        <f>SUM(R164:R165)</f>
        <v>0</v>
      </c>
      <c r="S163" s="174"/>
      <c r="T163" s="176">
        <f>SUM(T164:T165)</f>
        <v>0</v>
      </c>
      <c r="AR163" s="177" t="s">
        <v>169</v>
      </c>
      <c r="AT163" s="178" t="s">
        <v>71</v>
      </c>
      <c r="AU163" s="178" t="s">
        <v>81</v>
      </c>
      <c r="AY163" s="177" t="s">
        <v>154</v>
      </c>
      <c r="BK163" s="179">
        <f>SUM(BK164:BK165)</f>
        <v>0</v>
      </c>
    </row>
    <row r="164" spans="1:65" s="2" customFormat="1" ht="16.5" customHeight="1">
      <c r="A164" s="38"/>
      <c r="B164" s="39"/>
      <c r="C164" s="182" t="s">
        <v>413</v>
      </c>
      <c r="D164" s="182" t="s">
        <v>157</v>
      </c>
      <c r="E164" s="183" t="s">
        <v>1705</v>
      </c>
      <c r="F164" s="184" t="s">
        <v>1706</v>
      </c>
      <c r="G164" s="185" t="s">
        <v>1625</v>
      </c>
      <c r="H164" s="186">
        <v>17</v>
      </c>
      <c r="I164" s="187"/>
      <c r="J164" s="188">
        <f>ROUND(I164*H164,2)</f>
        <v>0</v>
      </c>
      <c r="K164" s="184" t="s">
        <v>19</v>
      </c>
      <c r="L164" s="43"/>
      <c r="M164" s="189" t="s">
        <v>19</v>
      </c>
      <c r="N164" s="190" t="s">
        <v>43</v>
      </c>
      <c r="O164" s="68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533</v>
      </c>
      <c r="AT164" s="193" t="s">
        <v>157</v>
      </c>
      <c r="AU164" s="193" t="s">
        <v>169</v>
      </c>
      <c r="AY164" s="21" t="s">
        <v>154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1" t="s">
        <v>79</v>
      </c>
      <c r="BK164" s="194">
        <f>ROUND(I164*H164,2)</f>
        <v>0</v>
      </c>
      <c r="BL164" s="21" t="s">
        <v>533</v>
      </c>
      <c r="BM164" s="193" t="s">
        <v>617</v>
      </c>
    </row>
    <row r="165" spans="1:65" s="17" customFormat="1" ht="20.85" customHeight="1">
      <c r="B165" s="261"/>
      <c r="C165" s="262"/>
      <c r="D165" s="263" t="s">
        <v>71</v>
      </c>
      <c r="E165" s="263" t="s">
        <v>1707</v>
      </c>
      <c r="F165" s="263" t="s">
        <v>1708</v>
      </c>
      <c r="G165" s="262"/>
      <c r="H165" s="262"/>
      <c r="I165" s="264"/>
      <c r="J165" s="265">
        <f>BK165</f>
        <v>0</v>
      </c>
      <c r="K165" s="262"/>
      <c r="L165" s="266"/>
      <c r="M165" s="267"/>
      <c r="N165" s="268"/>
      <c r="O165" s="268"/>
      <c r="P165" s="269">
        <v>0</v>
      </c>
      <c r="Q165" s="268"/>
      <c r="R165" s="269">
        <v>0</v>
      </c>
      <c r="S165" s="268"/>
      <c r="T165" s="270">
        <v>0</v>
      </c>
      <c r="AR165" s="271" t="s">
        <v>169</v>
      </c>
      <c r="AT165" s="272" t="s">
        <v>71</v>
      </c>
      <c r="AU165" s="272" t="s">
        <v>169</v>
      </c>
      <c r="AY165" s="271" t="s">
        <v>154</v>
      </c>
      <c r="BK165" s="273">
        <v>0</v>
      </c>
    </row>
    <row r="166" spans="1:65" s="12" customFormat="1" ht="20.85" customHeight="1">
      <c r="B166" s="166"/>
      <c r="C166" s="167"/>
      <c r="D166" s="168" t="s">
        <v>71</v>
      </c>
      <c r="E166" s="180" t="s">
        <v>1709</v>
      </c>
      <c r="F166" s="180" t="s">
        <v>1710</v>
      </c>
      <c r="G166" s="167"/>
      <c r="H166" s="167"/>
      <c r="I166" s="170"/>
      <c r="J166" s="181">
        <f>BK166</f>
        <v>0</v>
      </c>
      <c r="K166" s="167"/>
      <c r="L166" s="172"/>
      <c r="M166" s="173"/>
      <c r="N166" s="174"/>
      <c r="O166" s="174"/>
      <c r="P166" s="175">
        <f>P167</f>
        <v>0</v>
      </c>
      <c r="Q166" s="174"/>
      <c r="R166" s="175">
        <f>R167</f>
        <v>0</v>
      </c>
      <c r="S166" s="174"/>
      <c r="T166" s="176">
        <f>T167</f>
        <v>0</v>
      </c>
      <c r="AR166" s="177" t="s">
        <v>169</v>
      </c>
      <c r="AT166" s="178" t="s">
        <v>71</v>
      </c>
      <c r="AU166" s="178" t="s">
        <v>81</v>
      </c>
      <c r="AY166" s="177" t="s">
        <v>154</v>
      </c>
      <c r="BK166" s="179">
        <f>BK167</f>
        <v>0</v>
      </c>
    </row>
    <row r="167" spans="1:65" s="2" customFormat="1" ht="16.5" customHeight="1">
      <c r="A167" s="38"/>
      <c r="B167" s="39"/>
      <c r="C167" s="182" t="s">
        <v>422</v>
      </c>
      <c r="D167" s="182" t="s">
        <v>157</v>
      </c>
      <c r="E167" s="183" t="s">
        <v>1711</v>
      </c>
      <c r="F167" s="184" t="s">
        <v>1712</v>
      </c>
      <c r="G167" s="185" t="s">
        <v>1625</v>
      </c>
      <c r="H167" s="186">
        <v>1</v>
      </c>
      <c r="I167" s="187"/>
      <c r="J167" s="188">
        <f>ROUND(I167*H167,2)</f>
        <v>0</v>
      </c>
      <c r="K167" s="184" t="s">
        <v>19</v>
      </c>
      <c r="L167" s="43"/>
      <c r="M167" s="189" t="s">
        <v>19</v>
      </c>
      <c r="N167" s="190" t="s">
        <v>43</v>
      </c>
      <c r="O167" s="68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533</v>
      </c>
      <c r="AT167" s="193" t="s">
        <v>157</v>
      </c>
      <c r="AU167" s="193" t="s">
        <v>169</v>
      </c>
      <c r="AY167" s="21" t="s">
        <v>154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1" t="s">
        <v>79</v>
      </c>
      <c r="BK167" s="194">
        <f>ROUND(I167*H167,2)</f>
        <v>0</v>
      </c>
      <c r="BL167" s="21" t="s">
        <v>533</v>
      </c>
      <c r="BM167" s="193" t="s">
        <v>629</v>
      </c>
    </row>
    <row r="168" spans="1:65" s="12" customFormat="1" ht="20.85" customHeight="1">
      <c r="B168" s="166"/>
      <c r="C168" s="167"/>
      <c r="D168" s="168" t="s">
        <v>71</v>
      </c>
      <c r="E168" s="180" t="s">
        <v>1713</v>
      </c>
      <c r="F168" s="180" t="s">
        <v>1714</v>
      </c>
      <c r="G168" s="167"/>
      <c r="H168" s="167"/>
      <c r="I168" s="170"/>
      <c r="J168" s="181">
        <f>BK168</f>
        <v>0</v>
      </c>
      <c r="K168" s="167"/>
      <c r="L168" s="172"/>
      <c r="M168" s="173"/>
      <c r="N168" s="174"/>
      <c r="O168" s="174"/>
      <c r="P168" s="175">
        <f>P169</f>
        <v>0</v>
      </c>
      <c r="Q168" s="174"/>
      <c r="R168" s="175">
        <f>R169</f>
        <v>0</v>
      </c>
      <c r="S168" s="174"/>
      <c r="T168" s="176">
        <f>T169</f>
        <v>0</v>
      </c>
      <c r="AR168" s="177" t="s">
        <v>169</v>
      </c>
      <c r="AT168" s="178" t="s">
        <v>71</v>
      </c>
      <c r="AU168" s="178" t="s">
        <v>81</v>
      </c>
      <c r="AY168" s="177" t="s">
        <v>154</v>
      </c>
      <c r="BK168" s="179">
        <f>BK169</f>
        <v>0</v>
      </c>
    </row>
    <row r="169" spans="1:65" s="2" customFormat="1" ht="16.5" customHeight="1">
      <c r="A169" s="38"/>
      <c r="B169" s="39"/>
      <c r="C169" s="182" t="s">
        <v>427</v>
      </c>
      <c r="D169" s="182" t="s">
        <v>157</v>
      </c>
      <c r="E169" s="183" t="s">
        <v>1715</v>
      </c>
      <c r="F169" s="184" t="s">
        <v>1716</v>
      </c>
      <c r="G169" s="185" t="s">
        <v>1625</v>
      </c>
      <c r="H169" s="186">
        <v>17</v>
      </c>
      <c r="I169" s="187"/>
      <c r="J169" s="188">
        <f>ROUND(I169*H169,2)</f>
        <v>0</v>
      </c>
      <c r="K169" s="184" t="s">
        <v>19</v>
      </c>
      <c r="L169" s="43"/>
      <c r="M169" s="189" t="s">
        <v>19</v>
      </c>
      <c r="N169" s="190" t="s">
        <v>43</v>
      </c>
      <c r="O169" s="68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533</v>
      </c>
      <c r="AT169" s="193" t="s">
        <v>157</v>
      </c>
      <c r="AU169" s="193" t="s">
        <v>169</v>
      </c>
      <c r="AY169" s="21" t="s">
        <v>154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1" t="s">
        <v>79</v>
      </c>
      <c r="BK169" s="194">
        <f>ROUND(I169*H169,2)</f>
        <v>0</v>
      </c>
      <c r="BL169" s="21" t="s">
        <v>533</v>
      </c>
      <c r="BM169" s="193" t="s">
        <v>641</v>
      </c>
    </row>
    <row r="170" spans="1:65" s="12" customFormat="1" ht="20.85" customHeight="1">
      <c r="B170" s="166"/>
      <c r="C170" s="167"/>
      <c r="D170" s="168" t="s">
        <v>71</v>
      </c>
      <c r="E170" s="180" t="s">
        <v>1717</v>
      </c>
      <c r="F170" s="180" t="s">
        <v>1718</v>
      </c>
      <c r="G170" s="167"/>
      <c r="H170" s="167"/>
      <c r="I170" s="170"/>
      <c r="J170" s="181">
        <f>BK170</f>
        <v>0</v>
      </c>
      <c r="K170" s="167"/>
      <c r="L170" s="172"/>
      <c r="M170" s="173"/>
      <c r="N170" s="174"/>
      <c r="O170" s="174"/>
      <c r="P170" s="175">
        <f>P171</f>
        <v>0</v>
      </c>
      <c r="Q170" s="174"/>
      <c r="R170" s="175">
        <f>R171</f>
        <v>0</v>
      </c>
      <c r="S170" s="174"/>
      <c r="T170" s="176">
        <f>T171</f>
        <v>0</v>
      </c>
      <c r="AR170" s="177" t="s">
        <v>169</v>
      </c>
      <c r="AT170" s="178" t="s">
        <v>71</v>
      </c>
      <c r="AU170" s="178" t="s">
        <v>81</v>
      </c>
      <c r="AY170" s="177" t="s">
        <v>154</v>
      </c>
      <c r="BK170" s="179">
        <f>BK171</f>
        <v>0</v>
      </c>
    </row>
    <row r="171" spans="1:65" s="2" customFormat="1" ht="16.5" customHeight="1">
      <c r="A171" s="38"/>
      <c r="B171" s="39"/>
      <c r="C171" s="182" t="s">
        <v>432</v>
      </c>
      <c r="D171" s="182" t="s">
        <v>157</v>
      </c>
      <c r="E171" s="183" t="s">
        <v>1719</v>
      </c>
      <c r="F171" s="184" t="s">
        <v>1720</v>
      </c>
      <c r="G171" s="185" t="s">
        <v>1625</v>
      </c>
      <c r="H171" s="186">
        <v>4</v>
      </c>
      <c r="I171" s="187"/>
      <c r="J171" s="188">
        <f>ROUND(I171*H171,2)</f>
        <v>0</v>
      </c>
      <c r="K171" s="184" t="s">
        <v>19</v>
      </c>
      <c r="L171" s="43"/>
      <c r="M171" s="189" t="s">
        <v>19</v>
      </c>
      <c r="N171" s="190" t="s">
        <v>43</v>
      </c>
      <c r="O171" s="68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533</v>
      </c>
      <c r="AT171" s="193" t="s">
        <v>157</v>
      </c>
      <c r="AU171" s="193" t="s">
        <v>169</v>
      </c>
      <c r="AY171" s="21" t="s">
        <v>154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21" t="s">
        <v>79</v>
      </c>
      <c r="BK171" s="194">
        <f>ROUND(I171*H171,2)</f>
        <v>0</v>
      </c>
      <c r="BL171" s="21" t="s">
        <v>533</v>
      </c>
      <c r="BM171" s="193" t="s">
        <v>653</v>
      </c>
    </row>
    <row r="172" spans="1:65" s="12" customFormat="1" ht="20.85" customHeight="1">
      <c r="B172" s="166"/>
      <c r="C172" s="167"/>
      <c r="D172" s="168" t="s">
        <v>71</v>
      </c>
      <c r="E172" s="180" t="s">
        <v>1721</v>
      </c>
      <c r="F172" s="180" t="s">
        <v>1722</v>
      </c>
      <c r="G172" s="167"/>
      <c r="H172" s="167"/>
      <c r="I172" s="170"/>
      <c r="J172" s="181">
        <f>BK172</f>
        <v>0</v>
      </c>
      <c r="K172" s="167"/>
      <c r="L172" s="172"/>
      <c r="M172" s="173"/>
      <c r="N172" s="174"/>
      <c r="O172" s="174"/>
      <c r="P172" s="175">
        <f>P173</f>
        <v>0</v>
      </c>
      <c r="Q172" s="174"/>
      <c r="R172" s="175">
        <f>R173</f>
        <v>0</v>
      </c>
      <c r="S172" s="174"/>
      <c r="T172" s="176">
        <f>T173</f>
        <v>0</v>
      </c>
      <c r="AR172" s="177" t="s">
        <v>169</v>
      </c>
      <c r="AT172" s="178" t="s">
        <v>71</v>
      </c>
      <c r="AU172" s="178" t="s">
        <v>81</v>
      </c>
      <c r="AY172" s="177" t="s">
        <v>154</v>
      </c>
      <c r="BK172" s="179">
        <f>BK173</f>
        <v>0</v>
      </c>
    </row>
    <row r="173" spans="1:65" s="2" customFormat="1" ht="16.5" customHeight="1">
      <c r="A173" s="38"/>
      <c r="B173" s="39"/>
      <c r="C173" s="182" t="s">
        <v>437</v>
      </c>
      <c r="D173" s="182" t="s">
        <v>157</v>
      </c>
      <c r="E173" s="183" t="s">
        <v>1723</v>
      </c>
      <c r="F173" s="184" t="s">
        <v>1720</v>
      </c>
      <c r="G173" s="185" t="s">
        <v>1625</v>
      </c>
      <c r="H173" s="186">
        <v>23</v>
      </c>
      <c r="I173" s="187"/>
      <c r="J173" s="188">
        <f>ROUND(I173*H173,2)</f>
        <v>0</v>
      </c>
      <c r="K173" s="184" t="s">
        <v>19</v>
      </c>
      <c r="L173" s="43"/>
      <c r="M173" s="189" t="s">
        <v>19</v>
      </c>
      <c r="N173" s="190" t="s">
        <v>43</v>
      </c>
      <c r="O173" s="68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533</v>
      </c>
      <c r="AT173" s="193" t="s">
        <v>157</v>
      </c>
      <c r="AU173" s="193" t="s">
        <v>169</v>
      </c>
      <c r="AY173" s="21" t="s">
        <v>154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1" t="s">
        <v>79</v>
      </c>
      <c r="BK173" s="194">
        <f>ROUND(I173*H173,2)</f>
        <v>0</v>
      </c>
      <c r="BL173" s="21" t="s">
        <v>533</v>
      </c>
      <c r="BM173" s="193" t="s">
        <v>664</v>
      </c>
    </row>
    <row r="174" spans="1:65" s="12" customFormat="1" ht="20.85" customHeight="1">
      <c r="B174" s="166"/>
      <c r="C174" s="167"/>
      <c r="D174" s="168" t="s">
        <v>71</v>
      </c>
      <c r="E174" s="180" t="s">
        <v>1724</v>
      </c>
      <c r="F174" s="180" t="s">
        <v>1725</v>
      </c>
      <c r="G174" s="167"/>
      <c r="H174" s="167"/>
      <c r="I174" s="170"/>
      <c r="J174" s="181">
        <f>BK174</f>
        <v>0</v>
      </c>
      <c r="K174" s="167"/>
      <c r="L174" s="172"/>
      <c r="M174" s="173"/>
      <c r="N174" s="174"/>
      <c r="O174" s="174"/>
      <c r="P174" s="175">
        <f>SUM(P175:P176)</f>
        <v>0</v>
      </c>
      <c r="Q174" s="174"/>
      <c r="R174" s="175">
        <f>SUM(R175:R176)</f>
        <v>0</v>
      </c>
      <c r="S174" s="174"/>
      <c r="T174" s="176">
        <f>SUM(T175:T176)</f>
        <v>0</v>
      </c>
      <c r="AR174" s="177" t="s">
        <v>169</v>
      </c>
      <c r="AT174" s="178" t="s">
        <v>71</v>
      </c>
      <c r="AU174" s="178" t="s">
        <v>81</v>
      </c>
      <c r="AY174" s="177" t="s">
        <v>154</v>
      </c>
      <c r="BK174" s="179">
        <f>SUM(BK175:BK176)</f>
        <v>0</v>
      </c>
    </row>
    <row r="175" spans="1:65" s="2" customFormat="1" ht="16.5" customHeight="1">
      <c r="A175" s="38"/>
      <c r="B175" s="39"/>
      <c r="C175" s="182" t="s">
        <v>442</v>
      </c>
      <c r="D175" s="182" t="s">
        <v>157</v>
      </c>
      <c r="E175" s="183" t="s">
        <v>1726</v>
      </c>
      <c r="F175" s="184" t="s">
        <v>1727</v>
      </c>
      <c r="G175" s="185" t="s">
        <v>240</v>
      </c>
      <c r="H175" s="186">
        <v>50</v>
      </c>
      <c r="I175" s="187"/>
      <c r="J175" s="188">
        <f>ROUND(I175*H175,2)</f>
        <v>0</v>
      </c>
      <c r="K175" s="184" t="s">
        <v>19</v>
      </c>
      <c r="L175" s="43"/>
      <c r="M175" s="189" t="s">
        <v>19</v>
      </c>
      <c r="N175" s="190" t="s">
        <v>43</v>
      </c>
      <c r="O175" s="68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533</v>
      </c>
      <c r="AT175" s="193" t="s">
        <v>157</v>
      </c>
      <c r="AU175" s="193" t="s">
        <v>169</v>
      </c>
      <c r="AY175" s="21" t="s">
        <v>154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21" t="s">
        <v>79</v>
      </c>
      <c r="BK175" s="194">
        <f>ROUND(I175*H175,2)</f>
        <v>0</v>
      </c>
      <c r="BL175" s="21" t="s">
        <v>533</v>
      </c>
      <c r="BM175" s="193" t="s">
        <v>674</v>
      </c>
    </row>
    <row r="176" spans="1:65" s="2" customFormat="1" ht="16.5" customHeight="1">
      <c r="A176" s="38"/>
      <c r="B176" s="39"/>
      <c r="C176" s="182" t="s">
        <v>452</v>
      </c>
      <c r="D176" s="182" t="s">
        <v>157</v>
      </c>
      <c r="E176" s="183" t="s">
        <v>1728</v>
      </c>
      <c r="F176" s="184" t="s">
        <v>1729</v>
      </c>
      <c r="G176" s="185" t="s">
        <v>240</v>
      </c>
      <c r="H176" s="186">
        <v>30</v>
      </c>
      <c r="I176" s="187"/>
      <c r="J176" s="188">
        <f>ROUND(I176*H176,2)</f>
        <v>0</v>
      </c>
      <c r="K176" s="184" t="s">
        <v>19</v>
      </c>
      <c r="L176" s="43"/>
      <c r="M176" s="189" t="s">
        <v>19</v>
      </c>
      <c r="N176" s="190" t="s">
        <v>43</v>
      </c>
      <c r="O176" s="68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533</v>
      </c>
      <c r="AT176" s="193" t="s">
        <v>157</v>
      </c>
      <c r="AU176" s="193" t="s">
        <v>169</v>
      </c>
      <c r="AY176" s="21" t="s">
        <v>154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1" t="s">
        <v>79</v>
      </c>
      <c r="BK176" s="194">
        <f>ROUND(I176*H176,2)</f>
        <v>0</v>
      </c>
      <c r="BL176" s="21" t="s">
        <v>533</v>
      </c>
      <c r="BM176" s="193" t="s">
        <v>686</v>
      </c>
    </row>
    <row r="177" spans="1:65" s="12" customFormat="1" ht="20.85" customHeight="1">
      <c r="B177" s="166"/>
      <c r="C177" s="167"/>
      <c r="D177" s="168" t="s">
        <v>71</v>
      </c>
      <c r="E177" s="180" t="s">
        <v>1730</v>
      </c>
      <c r="F177" s="180" t="s">
        <v>1731</v>
      </c>
      <c r="G177" s="167"/>
      <c r="H177" s="167"/>
      <c r="I177" s="170"/>
      <c r="J177" s="181">
        <f>BK177</f>
        <v>0</v>
      </c>
      <c r="K177" s="167"/>
      <c r="L177" s="172"/>
      <c r="M177" s="173"/>
      <c r="N177" s="174"/>
      <c r="O177" s="174"/>
      <c r="P177" s="175">
        <f>P178</f>
        <v>0</v>
      </c>
      <c r="Q177" s="174"/>
      <c r="R177" s="175">
        <f>R178</f>
        <v>0</v>
      </c>
      <c r="S177" s="174"/>
      <c r="T177" s="176">
        <f>T178</f>
        <v>0</v>
      </c>
      <c r="AR177" s="177" t="s">
        <v>169</v>
      </c>
      <c r="AT177" s="178" t="s">
        <v>71</v>
      </c>
      <c r="AU177" s="178" t="s">
        <v>81</v>
      </c>
      <c r="AY177" s="177" t="s">
        <v>154</v>
      </c>
      <c r="BK177" s="179">
        <f>BK178</f>
        <v>0</v>
      </c>
    </row>
    <row r="178" spans="1:65" s="2" customFormat="1" ht="16.5" customHeight="1">
      <c r="A178" s="38"/>
      <c r="B178" s="39"/>
      <c r="C178" s="182" t="s">
        <v>457</v>
      </c>
      <c r="D178" s="182" t="s">
        <v>157</v>
      </c>
      <c r="E178" s="183" t="s">
        <v>1732</v>
      </c>
      <c r="F178" s="184" t="s">
        <v>1733</v>
      </c>
      <c r="G178" s="185" t="s">
        <v>160</v>
      </c>
      <c r="H178" s="186">
        <v>4.2</v>
      </c>
      <c r="I178" s="187"/>
      <c r="J178" s="188">
        <f>ROUND(I178*H178,2)</f>
        <v>0</v>
      </c>
      <c r="K178" s="184" t="s">
        <v>19</v>
      </c>
      <c r="L178" s="43"/>
      <c r="M178" s="189" t="s">
        <v>19</v>
      </c>
      <c r="N178" s="190" t="s">
        <v>43</v>
      </c>
      <c r="O178" s="68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533</v>
      </c>
      <c r="AT178" s="193" t="s">
        <v>157</v>
      </c>
      <c r="AU178" s="193" t="s">
        <v>169</v>
      </c>
      <c r="AY178" s="21" t="s">
        <v>154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21" t="s">
        <v>79</v>
      </c>
      <c r="BK178" s="194">
        <f>ROUND(I178*H178,2)</f>
        <v>0</v>
      </c>
      <c r="BL178" s="21" t="s">
        <v>533</v>
      </c>
      <c r="BM178" s="193" t="s">
        <v>700</v>
      </c>
    </row>
    <row r="179" spans="1:65" s="12" customFormat="1" ht="20.85" customHeight="1">
      <c r="B179" s="166"/>
      <c r="C179" s="167"/>
      <c r="D179" s="168" t="s">
        <v>71</v>
      </c>
      <c r="E179" s="180" t="s">
        <v>1734</v>
      </c>
      <c r="F179" s="180" t="s">
        <v>1735</v>
      </c>
      <c r="G179" s="167"/>
      <c r="H179" s="167"/>
      <c r="I179" s="170"/>
      <c r="J179" s="181">
        <f>BK179</f>
        <v>0</v>
      </c>
      <c r="K179" s="167"/>
      <c r="L179" s="172"/>
      <c r="M179" s="173"/>
      <c r="N179" s="174"/>
      <c r="O179" s="174"/>
      <c r="P179" s="175">
        <f>P180</f>
        <v>0</v>
      </c>
      <c r="Q179" s="174"/>
      <c r="R179" s="175">
        <f>R180</f>
        <v>0</v>
      </c>
      <c r="S179" s="174"/>
      <c r="T179" s="176">
        <f>T180</f>
        <v>0</v>
      </c>
      <c r="AR179" s="177" t="s">
        <v>169</v>
      </c>
      <c r="AT179" s="178" t="s">
        <v>71</v>
      </c>
      <c r="AU179" s="178" t="s">
        <v>81</v>
      </c>
      <c r="AY179" s="177" t="s">
        <v>154</v>
      </c>
      <c r="BK179" s="179">
        <f>BK180</f>
        <v>0</v>
      </c>
    </row>
    <row r="180" spans="1:65" s="2" customFormat="1" ht="16.5" customHeight="1">
      <c r="A180" s="38"/>
      <c r="B180" s="39"/>
      <c r="C180" s="182" t="s">
        <v>464</v>
      </c>
      <c r="D180" s="182" t="s">
        <v>157</v>
      </c>
      <c r="E180" s="183" t="s">
        <v>1736</v>
      </c>
      <c r="F180" s="184" t="s">
        <v>1737</v>
      </c>
      <c r="G180" s="185" t="s">
        <v>160</v>
      </c>
      <c r="H180" s="186">
        <v>20</v>
      </c>
      <c r="I180" s="187"/>
      <c r="J180" s="188">
        <f>ROUND(I180*H180,2)</f>
        <v>0</v>
      </c>
      <c r="K180" s="184" t="s">
        <v>19</v>
      </c>
      <c r="L180" s="43"/>
      <c r="M180" s="189" t="s">
        <v>19</v>
      </c>
      <c r="N180" s="190" t="s">
        <v>43</v>
      </c>
      <c r="O180" s="68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533</v>
      </c>
      <c r="AT180" s="193" t="s">
        <v>157</v>
      </c>
      <c r="AU180" s="193" t="s">
        <v>169</v>
      </c>
      <c r="AY180" s="21" t="s">
        <v>154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21" t="s">
        <v>79</v>
      </c>
      <c r="BK180" s="194">
        <f>ROUND(I180*H180,2)</f>
        <v>0</v>
      </c>
      <c r="BL180" s="21" t="s">
        <v>533</v>
      </c>
      <c r="BM180" s="193" t="s">
        <v>712</v>
      </c>
    </row>
    <row r="181" spans="1:65" s="12" customFormat="1" ht="20.85" customHeight="1">
      <c r="B181" s="166"/>
      <c r="C181" s="167"/>
      <c r="D181" s="168" t="s">
        <v>71</v>
      </c>
      <c r="E181" s="180" t="s">
        <v>1738</v>
      </c>
      <c r="F181" s="180" t="s">
        <v>1739</v>
      </c>
      <c r="G181" s="167"/>
      <c r="H181" s="167"/>
      <c r="I181" s="170"/>
      <c r="J181" s="181">
        <f>BK181</f>
        <v>0</v>
      </c>
      <c r="K181" s="167"/>
      <c r="L181" s="172"/>
      <c r="M181" s="173"/>
      <c r="N181" s="174"/>
      <c r="O181" s="174"/>
      <c r="P181" s="175">
        <f>P182</f>
        <v>0</v>
      </c>
      <c r="Q181" s="174"/>
      <c r="R181" s="175">
        <f>R182</f>
        <v>0</v>
      </c>
      <c r="S181" s="174"/>
      <c r="T181" s="176">
        <f>T182</f>
        <v>0</v>
      </c>
      <c r="AR181" s="177" t="s">
        <v>169</v>
      </c>
      <c r="AT181" s="178" t="s">
        <v>71</v>
      </c>
      <c r="AU181" s="178" t="s">
        <v>81</v>
      </c>
      <c r="AY181" s="177" t="s">
        <v>154</v>
      </c>
      <c r="BK181" s="179">
        <f>BK182</f>
        <v>0</v>
      </c>
    </row>
    <row r="182" spans="1:65" s="2" customFormat="1" ht="16.5" customHeight="1">
      <c r="A182" s="38"/>
      <c r="B182" s="39"/>
      <c r="C182" s="182" t="s">
        <v>469</v>
      </c>
      <c r="D182" s="182" t="s">
        <v>157</v>
      </c>
      <c r="E182" s="183" t="s">
        <v>1740</v>
      </c>
      <c r="F182" s="184" t="s">
        <v>1741</v>
      </c>
      <c r="G182" s="185" t="s">
        <v>160</v>
      </c>
      <c r="H182" s="186">
        <v>375</v>
      </c>
      <c r="I182" s="187"/>
      <c r="J182" s="188">
        <f>ROUND(I182*H182,2)</f>
        <v>0</v>
      </c>
      <c r="K182" s="184" t="s">
        <v>19</v>
      </c>
      <c r="L182" s="43"/>
      <c r="M182" s="189" t="s">
        <v>19</v>
      </c>
      <c r="N182" s="190" t="s">
        <v>43</v>
      </c>
      <c r="O182" s="68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533</v>
      </c>
      <c r="AT182" s="193" t="s">
        <v>157</v>
      </c>
      <c r="AU182" s="193" t="s">
        <v>169</v>
      </c>
      <c r="AY182" s="21" t="s">
        <v>154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1" t="s">
        <v>79</v>
      </c>
      <c r="BK182" s="194">
        <f>ROUND(I182*H182,2)</f>
        <v>0</v>
      </c>
      <c r="BL182" s="21" t="s">
        <v>533</v>
      </c>
      <c r="BM182" s="193" t="s">
        <v>724</v>
      </c>
    </row>
    <row r="183" spans="1:65" s="12" customFormat="1" ht="20.85" customHeight="1">
      <c r="B183" s="166"/>
      <c r="C183" s="167"/>
      <c r="D183" s="168" t="s">
        <v>71</v>
      </c>
      <c r="E183" s="180" t="s">
        <v>1742</v>
      </c>
      <c r="F183" s="180" t="s">
        <v>1743</v>
      </c>
      <c r="G183" s="167"/>
      <c r="H183" s="167"/>
      <c r="I183" s="170"/>
      <c r="J183" s="181">
        <f>BK183</f>
        <v>0</v>
      </c>
      <c r="K183" s="167"/>
      <c r="L183" s="172"/>
      <c r="M183" s="173"/>
      <c r="N183" s="174"/>
      <c r="O183" s="174"/>
      <c r="P183" s="175">
        <f>P184</f>
        <v>0</v>
      </c>
      <c r="Q183" s="174"/>
      <c r="R183" s="175">
        <f>R184</f>
        <v>0</v>
      </c>
      <c r="S183" s="174"/>
      <c r="T183" s="176">
        <f>T184</f>
        <v>0</v>
      </c>
      <c r="AR183" s="177" t="s">
        <v>169</v>
      </c>
      <c r="AT183" s="178" t="s">
        <v>71</v>
      </c>
      <c r="AU183" s="178" t="s">
        <v>81</v>
      </c>
      <c r="AY183" s="177" t="s">
        <v>154</v>
      </c>
      <c r="BK183" s="179">
        <f>BK184</f>
        <v>0</v>
      </c>
    </row>
    <row r="184" spans="1:65" s="2" customFormat="1" ht="16.5" customHeight="1">
      <c r="A184" s="38"/>
      <c r="B184" s="39"/>
      <c r="C184" s="182" t="s">
        <v>473</v>
      </c>
      <c r="D184" s="182" t="s">
        <v>157</v>
      </c>
      <c r="E184" s="183" t="s">
        <v>1744</v>
      </c>
      <c r="F184" s="184" t="s">
        <v>1745</v>
      </c>
      <c r="G184" s="185" t="s">
        <v>512</v>
      </c>
      <c r="H184" s="186">
        <v>0.2</v>
      </c>
      <c r="I184" s="187"/>
      <c r="J184" s="188">
        <f>ROUND(I184*H184,2)</f>
        <v>0</v>
      </c>
      <c r="K184" s="184" t="s">
        <v>19</v>
      </c>
      <c r="L184" s="43"/>
      <c r="M184" s="189" t="s">
        <v>19</v>
      </c>
      <c r="N184" s="190" t="s">
        <v>43</v>
      </c>
      <c r="O184" s="68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533</v>
      </c>
      <c r="AT184" s="193" t="s">
        <v>157</v>
      </c>
      <c r="AU184" s="193" t="s">
        <v>169</v>
      </c>
      <c r="AY184" s="21" t="s">
        <v>154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1" t="s">
        <v>79</v>
      </c>
      <c r="BK184" s="194">
        <f>ROUND(I184*H184,2)</f>
        <v>0</v>
      </c>
      <c r="BL184" s="21" t="s">
        <v>533</v>
      </c>
      <c r="BM184" s="193" t="s">
        <v>737</v>
      </c>
    </row>
    <row r="185" spans="1:65" s="12" customFormat="1" ht="20.85" customHeight="1">
      <c r="B185" s="166"/>
      <c r="C185" s="167"/>
      <c r="D185" s="168" t="s">
        <v>71</v>
      </c>
      <c r="E185" s="180" t="s">
        <v>1746</v>
      </c>
      <c r="F185" s="180" t="s">
        <v>1747</v>
      </c>
      <c r="G185" s="167"/>
      <c r="H185" s="167"/>
      <c r="I185" s="170"/>
      <c r="J185" s="181">
        <f>BK185</f>
        <v>0</v>
      </c>
      <c r="K185" s="167"/>
      <c r="L185" s="172"/>
      <c r="M185" s="173"/>
      <c r="N185" s="174"/>
      <c r="O185" s="174"/>
      <c r="P185" s="175">
        <f>P186+P188</f>
        <v>0</v>
      </c>
      <c r="Q185" s="174"/>
      <c r="R185" s="175">
        <f>R186+R188</f>
        <v>0</v>
      </c>
      <c r="S185" s="174"/>
      <c r="T185" s="176">
        <f>T186+T188</f>
        <v>0</v>
      </c>
      <c r="AR185" s="177" t="s">
        <v>169</v>
      </c>
      <c r="AT185" s="178" t="s">
        <v>71</v>
      </c>
      <c r="AU185" s="178" t="s">
        <v>81</v>
      </c>
      <c r="AY185" s="177" t="s">
        <v>154</v>
      </c>
      <c r="BK185" s="179">
        <f>BK186+BK188</f>
        <v>0</v>
      </c>
    </row>
    <row r="186" spans="1:65" s="17" customFormat="1" ht="20.85" customHeight="1">
      <c r="B186" s="261"/>
      <c r="C186" s="262"/>
      <c r="D186" s="263" t="s">
        <v>71</v>
      </c>
      <c r="E186" s="263" t="s">
        <v>1748</v>
      </c>
      <c r="F186" s="263" t="s">
        <v>1749</v>
      </c>
      <c r="G186" s="262"/>
      <c r="H186" s="262"/>
      <c r="I186" s="264"/>
      <c r="J186" s="265">
        <f>BK186</f>
        <v>0</v>
      </c>
      <c r="K186" s="262"/>
      <c r="L186" s="266"/>
      <c r="M186" s="267"/>
      <c r="N186" s="268"/>
      <c r="O186" s="268"/>
      <c r="P186" s="269">
        <f>P187</f>
        <v>0</v>
      </c>
      <c r="Q186" s="268"/>
      <c r="R186" s="269">
        <f>R187</f>
        <v>0</v>
      </c>
      <c r="S186" s="268"/>
      <c r="T186" s="270">
        <f>T187</f>
        <v>0</v>
      </c>
      <c r="AR186" s="271" t="s">
        <v>169</v>
      </c>
      <c r="AT186" s="272" t="s">
        <v>71</v>
      </c>
      <c r="AU186" s="272" t="s">
        <v>169</v>
      </c>
      <c r="AY186" s="271" t="s">
        <v>154</v>
      </c>
      <c r="BK186" s="273">
        <f>BK187</f>
        <v>0</v>
      </c>
    </row>
    <row r="187" spans="1:65" s="2" customFormat="1" ht="21.75" customHeight="1">
      <c r="A187" s="38"/>
      <c r="B187" s="39"/>
      <c r="C187" s="182" t="s">
        <v>475</v>
      </c>
      <c r="D187" s="182" t="s">
        <v>157</v>
      </c>
      <c r="E187" s="183" t="s">
        <v>1750</v>
      </c>
      <c r="F187" s="184" t="s">
        <v>1751</v>
      </c>
      <c r="G187" s="185" t="s">
        <v>1575</v>
      </c>
      <c r="H187" s="186">
        <v>12</v>
      </c>
      <c r="I187" s="187"/>
      <c r="J187" s="188">
        <f>ROUND(I187*H187,2)</f>
        <v>0</v>
      </c>
      <c r="K187" s="184" t="s">
        <v>19</v>
      </c>
      <c r="L187" s="43"/>
      <c r="M187" s="189" t="s">
        <v>19</v>
      </c>
      <c r="N187" s="190" t="s">
        <v>43</v>
      </c>
      <c r="O187" s="68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533</v>
      </c>
      <c r="AT187" s="193" t="s">
        <v>157</v>
      </c>
      <c r="AU187" s="193" t="s">
        <v>162</v>
      </c>
      <c r="AY187" s="21" t="s">
        <v>154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1" t="s">
        <v>79</v>
      </c>
      <c r="BK187" s="194">
        <f>ROUND(I187*H187,2)</f>
        <v>0</v>
      </c>
      <c r="BL187" s="21" t="s">
        <v>533</v>
      </c>
      <c r="BM187" s="193" t="s">
        <v>753</v>
      </c>
    </row>
    <row r="188" spans="1:65" s="17" customFormat="1" ht="20.85" customHeight="1">
      <c r="B188" s="261"/>
      <c r="C188" s="262"/>
      <c r="D188" s="263" t="s">
        <v>71</v>
      </c>
      <c r="E188" s="263" t="s">
        <v>1752</v>
      </c>
      <c r="F188" s="263" t="s">
        <v>1753</v>
      </c>
      <c r="G188" s="262"/>
      <c r="H188" s="262"/>
      <c r="I188" s="264"/>
      <c r="J188" s="265">
        <f>BK188</f>
        <v>0</v>
      </c>
      <c r="K188" s="262"/>
      <c r="L188" s="266"/>
      <c r="M188" s="267"/>
      <c r="N188" s="268"/>
      <c r="O188" s="268"/>
      <c r="P188" s="269">
        <f>P189</f>
        <v>0</v>
      </c>
      <c r="Q188" s="268"/>
      <c r="R188" s="269">
        <f>R189</f>
        <v>0</v>
      </c>
      <c r="S188" s="268"/>
      <c r="T188" s="270">
        <f>T189</f>
        <v>0</v>
      </c>
      <c r="AR188" s="271" t="s">
        <v>169</v>
      </c>
      <c r="AT188" s="272" t="s">
        <v>71</v>
      </c>
      <c r="AU188" s="272" t="s">
        <v>169</v>
      </c>
      <c r="AY188" s="271" t="s">
        <v>154</v>
      </c>
      <c r="BK188" s="273">
        <f>BK189</f>
        <v>0</v>
      </c>
    </row>
    <row r="189" spans="1:65" s="2" customFormat="1" ht="16.5" customHeight="1">
      <c r="A189" s="38"/>
      <c r="B189" s="39"/>
      <c r="C189" s="182" t="s">
        <v>486</v>
      </c>
      <c r="D189" s="182" t="s">
        <v>157</v>
      </c>
      <c r="E189" s="183" t="s">
        <v>1754</v>
      </c>
      <c r="F189" s="184" t="s">
        <v>1755</v>
      </c>
      <c r="G189" s="185" t="s">
        <v>1236</v>
      </c>
      <c r="H189" s="186">
        <v>1</v>
      </c>
      <c r="I189" s="187"/>
      <c r="J189" s="188">
        <f>ROUND(I189*H189,2)</f>
        <v>0</v>
      </c>
      <c r="K189" s="184" t="s">
        <v>19</v>
      </c>
      <c r="L189" s="43"/>
      <c r="M189" s="189" t="s">
        <v>19</v>
      </c>
      <c r="N189" s="190" t="s">
        <v>43</v>
      </c>
      <c r="O189" s="68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3" t="s">
        <v>533</v>
      </c>
      <c r="AT189" s="193" t="s">
        <v>157</v>
      </c>
      <c r="AU189" s="193" t="s">
        <v>162</v>
      </c>
      <c r="AY189" s="21" t="s">
        <v>154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1" t="s">
        <v>79</v>
      </c>
      <c r="BK189" s="194">
        <f>ROUND(I189*H189,2)</f>
        <v>0</v>
      </c>
      <c r="BL189" s="21" t="s">
        <v>533</v>
      </c>
      <c r="BM189" s="193" t="s">
        <v>556</v>
      </c>
    </row>
    <row r="190" spans="1:65" s="12" customFormat="1" ht="22.9" customHeight="1">
      <c r="B190" s="166"/>
      <c r="C190" s="167"/>
      <c r="D190" s="168" t="s">
        <v>71</v>
      </c>
      <c r="E190" s="180" t="s">
        <v>1756</v>
      </c>
      <c r="F190" s="180" t="s">
        <v>1757</v>
      </c>
      <c r="G190" s="167"/>
      <c r="H190" s="167"/>
      <c r="I190" s="170"/>
      <c r="J190" s="181">
        <f>BK190</f>
        <v>0</v>
      </c>
      <c r="K190" s="167"/>
      <c r="L190" s="172"/>
      <c r="M190" s="173"/>
      <c r="N190" s="174"/>
      <c r="O190" s="174"/>
      <c r="P190" s="175">
        <f>P191+P200+P203+P209</f>
        <v>0</v>
      </c>
      <c r="Q190" s="174"/>
      <c r="R190" s="175">
        <f>R191+R200+R203+R209</f>
        <v>0</v>
      </c>
      <c r="S190" s="174"/>
      <c r="T190" s="176">
        <f>T191+T200+T203+T209</f>
        <v>0</v>
      </c>
      <c r="AR190" s="177" t="s">
        <v>169</v>
      </c>
      <c r="AT190" s="178" t="s">
        <v>71</v>
      </c>
      <c r="AU190" s="178" t="s">
        <v>79</v>
      </c>
      <c r="AY190" s="177" t="s">
        <v>154</v>
      </c>
      <c r="BK190" s="179">
        <f>BK191+BK200+BK203+BK209</f>
        <v>0</v>
      </c>
    </row>
    <row r="191" spans="1:65" s="12" customFormat="1" ht="20.85" customHeight="1">
      <c r="B191" s="166"/>
      <c r="C191" s="167"/>
      <c r="D191" s="168" t="s">
        <v>71</v>
      </c>
      <c r="E191" s="180" t="s">
        <v>1758</v>
      </c>
      <c r="F191" s="180" t="s">
        <v>1759</v>
      </c>
      <c r="G191" s="167"/>
      <c r="H191" s="167"/>
      <c r="I191" s="170"/>
      <c r="J191" s="181">
        <f>BK191</f>
        <v>0</v>
      </c>
      <c r="K191" s="167"/>
      <c r="L191" s="172"/>
      <c r="M191" s="173"/>
      <c r="N191" s="174"/>
      <c r="O191" s="174"/>
      <c r="P191" s="175">
        <f>SUM(P192:P199)</f>
        <v>0</v>
      </c>
      <c r="Q191" s="174"/>
      <c r="R191" s="175">
        <f>SUM(R192:R199)</f>
        <v>0</v>
      </c>
      <c r="S191" s="174"/>
      <c r="T191" s="176">
        <f>SUM(T192:T199)</f>
        <v>0</v>
      </c>
      <c r="AR191" s="177" t="s">
        <v>79</v>
      </c>
      <c r="AT191" s="178" t="s">
        <v>71</v>
      </c>
      <c r="AU191" s="178" t="s">
        <v>81</v>
      </c>
      <c r="AY191" s="177" t="s">
        <v>154</v>
      </c>
      <c r="BK191" s="179">
        <f>SUM(BK192:BK199)</f>
        <v>0</v>
      </c>
    </row>
    <row r="192" spans="1:65" s="2" customFormat="1" ht="16.5" customHeight="1">
      <c r="A192" s="38"/>
      <c r="B192" s="39"/>
      <c r="C192" s="182" t="s">
        <v>494</v>
      </c>
      <c r="D192" s="182" t="s">
        <v>157</v>
      </c>
      <c r="E192" s="183" t="s">
        <v>1760</v>
      </c>
      <c r="F192" s="184" t="s">
        <v>1761</v>
      </c>
      <c r="G192" s="185" t="s">
        <v>1625</v>
      </c>
      <c r="H192" s="186">
        <v>2</v>
      </c>
      <c r="I192" s="187"/>
      <c r="J192" s="188">
        <f t="shared" ref="J192:J199" si="20">ROUND(I192*H192,2)</f>
        <v>0</v>
      </c>
      <c r="K192" s="184" t="s">
        <v>19</v>
      </c>
      <c r="L192" s="43"/>
      <c r="M192" s="189" t="s">
        <v>19</v>
      </c>
      <c r="N192" s="190" t="s">
        <v>43</v>
      </c>
      <c r="O192" s="68"/>
      <c r="P192" s="191">
        <f t="shared" ref="P192:P199" si="21">O192*H192</f>
        <v>0</v>
      </c>
      <c r="Q192" s="191">
        <v>0</v>
      </c>
      <c r="R192" s="191">
        <f t="shared" ref="R192:R199" si="22">Q192*H192</f>
        <v>0</v>
      </c>
      <c r="S192" s="191">
        <v>0</v>
      </c>
      <c r="T192" s="192">
        <f t="shared" ref="T192:T199" si="23"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533</v>
      </c>
      <c r="AT192" s="193" t="s">
        <v>157</v>
      </c>
      <c r="AU192" s="193" t="s">
        <v>169</v>
      </c>
      <c r="AY192" s="21" t="s">
        <v>154</v>
      </c>
      <c r="BE192" s="194">
        <f t="shared" ref="BE192:BE199" si="24">IF(N192="základní",J192,0)</f>
        <v>0</v>
      </c>
      <c r="BF192" s="194">
        <f t="shared" ref="BF192:BF199" si="25">IF(N192="snížená",J192,0)</f>
        <v>0</v>
      </c>
      <c r="BG192" s="194">
        <f t="shared" ref="BG192:BG199" si="26">IF(N192="zákl. přenesená",J192,0)</f>
        <v>0</v>
      </c>
      <c r="BH192" s="194">
        <f t="shared" ref="BH192:BH199" si="27">IF(N192="sníž. přenesená",J192,0)</f>
        <v>0</v>
      </c>
      <c r="BI192" s="194">
        <f t="shared" ref="BI192:BI199" si="28">IF(N192="nulová",J192,0)</f>
        <v>0</v>
      </c>
      <c r="BJ192" s="21" t="s">
        <v>79</v>
      </c>
      <c r="BK192" s="194">
        <f t="shared" ref="BK192:BK199" si="29">ROUND(I192*H192,2)</f>
        <v>0</v>
      </c>
      <c r="BL192" s="21" t="s">
        <v>533</v>
      </c>
      <c r="BM192" s="193" t="s">
        <v>598</v>
      </c>
    </row>
    <row r="193" spans="1:65" s="2" customFormat="1" ht="16.5" customHeight="1">
      <c r="A193" s="38"/>
      <c r="B193" s="39"/>
      <c r="C193" s="182" t="s">
        <v>503</v>
      </c>
      <c r="D193" s="182" t="s">
        <v>157</v>
      </c>
      <c r="E193" s="183" t="s">
        <v>1762</v>
      </c>
      <c r="F193" s="184" t="s">
        <v>1763</v>
      </c>
      <c r="G193" s="185" t="s">
        <v>1625</v>
      </c>
      <c r="H193" s="186">
        <v>2</v>
      </c>
      <c r="I193" s="187"/>
      <c r="J193" s="188">
        <f t="shared" si="20"/>
        <v>0</v>
      </c>
      <c r="K193" s="184" t="s">
        <v>19</v>
      </c>
      <c r="L193" s="43"/>
      <c r="M193" s="189" t="s">
        <v>19</v>
      </c>
      <c r="N193" s="190" t="s">
        <v>43</v>
      </c>
      <c r="O193" s="68"/>
      <c r="P193" s="191">
        <f t="shared" si="21"/>
        <v>0</v>
      </c>
      <c r="Q193" s="191">
        <v>0</v>
      </c>
      <c r="R193" s="191">
        <f t="shared" si="22"/>
        <v>0</v>
      </c>
      <c r="S193" s="191">
        <v>0</v>
      </c>
      <c r="T193" s="192">
        <f t="shared" si="23"/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3" t="s">
        <v>533</v>
      </c>
      <c r="AT193" s="193" t="s">
        <v>157</v>
      </c>
      <c r="AU193" s="193" t="s">
        <v>169</v>
      </c>
      <c r="AY193" s="21" t="s">
        <v>154</v>
      </c>
      <c r="BE193" s="194">
        <f t="shared" si="24"/>
        <v>0</v>
      </c>
      <c r="BF193" s="194">
        <f t="shared" si="25"/>
        <v>0</v>
      </c>
      <c r="BG193" s="194">
        <f t="shared" si="26"/>
        <v>0</v>
      </c>
      <c r="BH193" s="194">
        <f t="shared" si="27"/>
        <v>0</v>
      </c>
      <c r="BI193" s="194">
        <f t="shared" si="28"/>
        <v>0</v>
      </c>
      <c r="BJ193" s="21" t="s">
        <v>79</v>
      </c>
      <c r="BK193" s="194">
        <f t="shared" si="29"/>
        <v>0</v>
      </c>
      <c r="BL193" s="21" t="s">
        <v>533</v>
      </c>
      <c r="BM193" s="193" t="s">
        <v>788</v>
      </c>
    </row>
    <row r="194" spans="1:65" s="2" customFormat="1" ht="16.5" customHeight="1">
      <c r="A194" s="38"/>
      <c r="B194" s="39"/>
      <c r="C194" s="182" t="s">
        <v>509</v>
      </c>
      <c r="D194" s="182" t="s">
        <v>157</v>
      </c>
      <c r="E194" s="183" t="s">
        <v>1764</v>
      </c>
      <c r="F194" s="184" t="s">
        <v>1765</v>
      </c>
      <c r="G194" s="185" t="s">
        <v>1625</v>
      </c>
      <c r="H194" s="186">
        <v>8</v>
      </c>
      <c r="I194" s="187"/>
      <c r="J194" s="188">
        <f t="shared" si="20"/>
        <v>0</v>
      </c>
      <c r="K194" s="184" t="s">
        <v>19</v>
      </c>
      <c r="L194" s="43"/>
      <c r="M194" s="189" t="s">
        <v>19</v>
      </c>
      <c r="N194" s="190" t="s">
        <v>43</v>
      </c>
      <c r="O194" s="68"/>
      <c r="P194" s="191">
        <f t="shared" si="21"/>
        <v>0</v>
      </c>
      <c r="Q194" s="191">
        <v>0</v>
      </c>
      <c r="R194" s="191">
        <f t="shared" si="22"/>
        <v>0</v>
      </c>
      <c r="S194" s="191">
        <v>0</v>
      </c>
      <c r="T194" s="192">
        <f t="shared" si="23"/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3" t="s">
        <v>533</v>
      </c>
      <c r="AT194" s="193" t="s">
        <v>157</v>
      </c>
      <c r="AU194" s="193" t="s">
        <v>169</v>
      </c>
      <c r="AY194" s="21" t="s">
        <v>154</v>
      </c>
      <c r="BE194" s="194">
        <f t="shared" si="24"/>
        <v>0</v>
      </c>
      <c r="BF194" s="194">
        <f t="shared" si="25"/>
        <v>0</v>
      </c>
      <c r="BG194" s="194">
        <f t="shared" si="26"/>
        <v>0</v>
      </c>
      <c r="BH194" s="194">
        <f t="shared" si="27"/>
        <v>0</v>
      </c>
      <c r="BI194" s="194">
        <f t="shared" si="28"/>
        <v>0</v>
      </c>
      <c r="BJ194" s="21" t="s">
        <v>79</v>
      </c>
      <c r="BK194" s="194">
        <f t="shared" si="29"/>
        <v>0</v>
      </c>
      <c r="BL194" s="21" t="s">
        <v>533</v>
      </c>
      <c r="BM194" s="193" t="s">
        <v>800</v>
      </c>
    </row>
    <row r="195" spans="1:65" s="2" customFormat="1" ht="16.5" customHeight="1">
      <c r="A195" s="38"/>
      <c r="B195" s="39"/>
      <c r="C195" s="182" t="s">
        <v>516</v>
      </c>
      <c r="D195" s="182" t="s">
        <v>157</v>
      </c>
      <c r="E195" s="183" t="s">
        <v>1766</v>
      </c>
      <c r="F195" s="184" t="s">
        <v>1767</v>
      </c>
      <c r="G195" s="185" t="s">
        <v>240</v>
      </c>
      <c r="H195" s="186">
        <v>26</v>
      </c>
      <c r="I195" s="187"/>
      <c r="J195" s="188">
        <f t="shared" si="20"/>
        <v>0</v>
      </c>
      <c r="K195" s="184" t="s">
        <v>19</v>
      </c>
      <c r="L195" s="43"/>
      <c r="M195" s="189" t="s">
        <v>19</v>
      </c>
      <c r="N195" s="190" t="s">
        <v>43</v>
      </c>
      <c r="O195" s="68"/>
      <c r="P195" s="191">
        <f t="shared" si="21"/>
        <v>0</v>
      </c>
      <c r="Q195" s="191">
        <v>0</v>
      </c>
      <c r="R195" s="191">
        <f t="shared" si="22"/>
        <v>0</v>
      </c>
      <c r="S195" s="191">
        <v>0</v>
      </c>
      <c r="T195" s="192">
        <f t="shared" si="23"/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3" t="s">
        <v>533</v>
      </c>
      <c r="AT195" s="193" t="s">
        <v>157</v>
      </c>
      <c r="AU195" s="193" t="s">
        <v>169</v>
      </c>
      <c r="AY195" s="21" t="s">
        <v>154</v>
      </c>
      <c r="BE195" s="194">
        <f t="shared" si="24"/>
        <v>0</v>
      </c>
      <c r="BF195" s="194">
        <f t="shared" si="25"/>
        <v>0</v>
      </c>
      <c r="BG195" s="194">
        <f t="shared" si="26"/>
        <v>0</v>
      </c>
      <c r="BH195" s="194">
        <f t="shared" si="27"/>
        <v>0</v>
      </c>
      <c r="BI195" s="194">
        <f t="shared" si="28"/>
        <v>0</v>
      </c>
      <c r="BJ195" s="21" t="s">
        <v>79</v>
      </c>
      <c r="BK195" s="194">
        <f t="shared" si="29"/>
        <v>0</v>
      </c>
      <c r="BL195" s="21" t="s">
        <v>533</v>
      </c>
      <c r="BM195" s="193" t="s">
        <v>811</v>
      </c>
    </row>
    <row r="196" spans="1:65" s="2" customFormat="1" ht="16.5" customHeight="1">
      <c r="A196" s="38"/>
      <c r="B196" s="39"/>
      <c r="C196" s="182" t="s">
        <v>522</v>
      </c>
      <c r="D196" s="182" t="s">
        <v>157</v>
      </c>
      <c r="E196" s="183" t="s">
        <v>1768</v>
      </c>
      <c r="F196" s="184" t="s">
        <v>1769</v>
      </c>
      <c r="G196" s="185" t="s">
        <v>1625</v>
      </c>
      <c r="H196" s="186">
        <v>2</v>
      </c>
      <c r="I196" s="187"/>
      <c r="J196" s="188">
        <f t="shared" si="20"/>
        <v>0</v>
      </c>
      <c r="K196" s="184" t="s">
        <v>19</v>
      </c>
      <c r="L196" s="43"/>
      <c r="M196" s="189" t="s">
        <v>19</v>
      </c>
      <c r="N196" s="190" t="s">
        <v>43</v>
      </c>
      <c r="O196" s="68"/>
      <c r="P196" s="191">
        <f t="shared" si="21"/>
        <v>0</v>
      </c>
      <c r="Q196" s="191">
        <v>0</v>
      </c>
      <c r="R196" s="191">
        <f t="shared" si="22"/>
        <v>0</v>
      </c>
      <c r="S196" s="191">
        <v>0</v>
      </c>
      <c r="T196" s="192">
        <f t="shared" si="23"/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3" t="s">
        <v>533</v>
      </c>
      <c r="AT196" s="193" t="s">
        <v>157</v>
      </c>
      <c r="AU196" s="193" t="s">
        <v>169</v>
      </c>
      <c r="AY196" s="21" t="s">
        <v>154</v>
      </c>
      <c r="BE196" s="194">
        <f t="shared" si="24"/>
        <v>0</v>
      </c>
      <c r="BF196" s="194">
        <f t="shared" si="25"/>
        <v>0</v>
      </c>
      <c r="BG196" s="194">
        <f t="shared" si="26"/>
        <v>0</v>
      </c>
      <c r="BH196" s="194">
        <f t="shared" si="27"/>
        <v>0</v>
      </c>
      <c r="BI196" s="194">
        <f t="shared" si="28"/>
        <v>0</v>
      </c>
      <c r="BJ196" s="21" t="s">
        <v>79</v>
      </c>
      <c r="BK196" s="194">
        <f t="shared" si="29"/>
        <v>0</v>
      </c>
      <c r="BL196" s="21" t="s">
        <v>533</v>
      </c>
      <c r="BM196" s="193" t="s">
        <v>823</v>
      </c>
    </row>
    <row r="197" spans="1:65" s="2" customFormat="1" ht="16.5" customHeight="1">
      <c r="A197" s="38"/>
      <c r="B197" s="39"/>
      <c r="C197" s="182" t="s">
        <v>528</v>
      </c>
      <c r="D197" s="182" t="s">
        <v>157</v>
      </c>
      <c r="E197" s="183" t="s">
        <v>1770</v>
      </c>
      <c r="F197" s="184" t="s">
        <v>1771</v>
      </c>
      <c r="G197" s="185" t="s">
        <v>1625</v>
      </c>
      <c r="H197" s="186">
        <v>14</v>
      </c>
      <c r="I197" s="187"/>
      <c r="J197" s="188">
        <f t="shared" si="20"/>
        <v>0</v>
      </c>
      <c r="K197" s="184" t="s">
        <v>19</v>
      </c>
      <c r="L197" s="43"/>
      <c r="M197" s="189" t="s">
        <v>19</v>
      </c>
      <c r="N197" s="190" t="s">
        <v>43</v>
      </c>
      <c r="O197" s="68"/>
      <c r="P197" s="191">
        <f t="shared" si="21"/>
        <v>0</v>
      </c>
      <c r="Q197" s="191">
        <v>0</v>
      </c>
      <c r="R197" s="191">
        <f t="shared" si="22"/>
        <v>0</v>
      </c>
      <c r="S197" s="191">
        <v>0</v>
      </c>
      <c r="T197" s="192">
        <f t="shared" si="23"/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3" t="s">
        <v>533</v>
      </c>
      <c r="AT197" s="193" t="s">
        <v>157</v>
      </c>
      <c r="AU197" s="193" t="s">
        <v>169</v>
      </c>
      <c r="AY197" s="21" t="s">
        <v>154</v>
      </c>
      <c r="BE197" s="194">
        <f t="shared" si="24"/>
        <v>0</v>
      </c>
      <c r="BF197" s="194">
        <f t="shared" si="25"/>
        <v>0</v>
      </c>
      <c r="BG197" s="194">
        <f t="shared" si="26"/>
        <v>0</v>
      </c>
      <c r="BH197" s="194">
        <f t="shared" si="27"/>
        <v>0</v>
      </c>
      <c r="BI197" s="194">
        <f t="shared" si="28"/>
        <v>0</v>
      </c>
      <c r="BJ197" s="21" t="s">
        <v>79</v>
      </c>
      <c r="BK197" s="194">
        <f t="shared" si="29"/>
        <v>0</v>
      </c>
      <c r="BL197" s="21" t="s">
        <v>533</v>
      </c>
      <c r="BM197" s="193" t="s">
        <v>833</v>
      </c>
    </row>
    <row r="198" spans="1:65" s="2" customFormat="1" ht="16.5" customHeight="1">
      <c r="A198" s="38"/>
      <c r="B198" s="39"/>
      <c r="C198" s="182" t="s">
        <v>535</v>
      </c>
      <c r="D198" s="182" t="s">
        <v>157</v>
      </c>
      <c r="E198" s="183" t="s">
        <v>1772</v>
      </c>
      <c r="F198" s="184" t="s">
        <v>1773</v>
      </c>
      <c r="G198" s="185" t="s">
        <v>1625</v>
      </c>
      <c r="H198" s="186">
        <v>10</v>
      </c>
      <c r="I198" s="187"/>
      <c r="J198" s="188">
        <f t="shared" si="20"/>
        <v>0</v>
      </c>
      <c r="K198" s="184" t="s">
        <v>19</v>
      </c>
      <c r="L198" s="43"/>
      <c r="M198" s="189" t="s">
        <v>19</v>
      </c>
      <c r="N198" s="190" t="s">
        <v>43</v>
      </c>
      <c r="O198" s="68"/>
      <c r="P198" s="191">
        <f t="shared" si="21"/>
        <v>0</v>
      </c>
      <c r="Q198" s="191">
        <v>0</v>
      </c>
      <c r="R198" s="191">
        <f t="shared" si="22"/>
        <v>0</v>
      </c>
      <c r="S198" s="191">
        <v>0</v>
      </c>
      <c r="T198" s="192">
        <f t="shared" si="23"/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3" t="s">
        <v>533</v>
      </c>
      <c r="AT198" s="193" t="s">
        <v>157</v>
      </c>
      <c r="AU198" s="193" t="s">
        <v>169</v>
      </c>
      <c r="AY198" s="21" t="s">
        <v>154</v>
      </c>
      <c r="BE198" s="194">
        <f t="shared" si="24"/>
        <v>0</v>
      </c>
      <c r="BF198" s="194">
        <f t="shared" si="25"/>
        <v>0</v>
      </c>
      <c r="BG198" s="194">
        <f t="shared" si="26"/>
        <v>0</v>
      </c>
      <c r="BH198" s="194">
        <f t="shared" si="27"/>
        <v>0</v>
      </c>
      <c r="BI198" s="194">
        <f t="shared" si="28"/>
        <v>0</v>
      </c>
      <c r="BJ198" s="21" t="s">
        <v>79</v>
      </c>
      <c r="BK198" s="194">
        <f t="shared" si="29"/>
        <v>0</v>
      </c>
      <c r="BL198" s="21" t="s">
        <v>533</v>
      </c>
      <c r="BM198" s="193" t="s">
        <v>845</v>
      </c>
    </row>
    <row r="199" spans="1:65" s="2" customFormat="1" ht="16.5" customHeight="1">
      <c r="A199" s="38"/>
      <c r="B199" s="39"/>
      <c r="C199" s="182" t="s">
        <v>542</v>
      </c>
      <c r="D199" s="182" t="s">
        <v>157</v>
      </c>
      <c r="E199" s="183" t="s">
        <v>1774</v>
      </c>
      <c r="F199" s="184" t="s">
        <v>1775</v>
      </c>
      <c r="G199" s="185" t="s">
        <v>1625</v>
      </c>
      <c r="H199" s="186">
        <v>10</v>
      </c>
      <c r="I199" s="187"/>
      <c r="J199" s="188">
        <f t="shared" si="20"/>
        <v>0</v>
      </c>
      <c r="K199" s="184" t="s">
        <v>19</v>
      </c>
      <c r="L199" s="43"/>
      <c r="M199" s="189" t="s">
        <v>19</v>
      </c>
      <c r="N199" s="190" t="s">
        <v>43</v>
      </c>
      <c r="O199" s="68"/>
      <c r="P199" s="191">
        <f t="shared" si="21"/>
        <v>0</v>
      </c>
      <c r="Q199" s="191">
        <v>0</v>
      </c>
      <c r="R199" s="191">
        <f t="shared" si="22"/>
        <v>0</v>
      </c>
      <c r="S199" s="191">
        <v>0</v>
      </c>
      <c r="T199" s="192">
        <f t="shared" si="23"/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3" t="s">
        <v>533</v>
      </c>
      <c r="AT199" s="193" t="s">
        <v>157</v>
      </c>
      <c r="AU199" s="193" t="s">
        <v>169</v>
      </c>
      <c r="AY199" s="21" t="s">
        <v>154</v>
      </c>
      <c r="BE199" s="194">
        <f t="shared" si="24"/>
        <v>0</v>
      </c>
      <c r="BF199" s="194">
        <f t="shared" si="25"/>
        <v>0</v>
      </c>
      <c r="BG199" s="194">
        <f t="shared" si="26"/>
        <v>0</v>
      </c>
      <c r="BH199" s="194">
        <f t="shared" si="27"/>
        <v>0</v>
      </c>
      <c r="BI199" s="194">
        <f t="shared" si="28"/>
        <v>0</v>
      </c>
      <c r="BJ199" s="21" t="s">
        <v>79</v>
      </c>
      <c r="BK199" s="194">
        <f t="shared" si="29"/>
        <v>0</v>
      </c>
      <c r="BL199" s="21" t="s">
        <v>533</v>
      </c>
      <c r="BM199" s="193" t="s">
        <v>861</v>
      </c>
    </row>
    <row r="200" spans="1:65" s="12" customFormat="1" ht="20.85" customHeight="1">
      <c r="B200" s="166"/>
      <c r="C200" s="167"/>
      <c r="D200" s="168" t="s">
        <v>71</v>
      </c>
      <c r="E200" s="180" t="s">
        <v>1776</v>
      </c>
      <c r="F200" s="180" t="s">
        <v>1777</v>
      </c>
      <c r="G200" s="167"/>
      <c r="H200" s="167"/>
      <c r="I200" s="170"/>
      <c r="J200" s="181">
        <f>BK200</f>
        <v>0</v>
      </c>
      <c r="K200" s="167"/>
      <c r="L200" s="172"/>
      <c r="M200" s="173"/>
      <c r="N200" s="174"/>
      <c r="O200" s="174"/>
      <c r="P200" s="175">
        <f>SUM(P201:P202)</f>
        <v>0</v>
      </c>
      <c r="Q200" s="174"/>
      <c r="R200" s="175">
        <f>SUM(R201:R202)</f>
        <v>0</v>
      </c>
      <c r="S200" s="174"/>
      <c r="T200" s="176">
        <f>SUM(T201:T202)</f>
        <v>0</v>
      </c>
      <c r="AR200" s="177" t="s">
        <v>79</v>
      </c>
      <c r="AT200" s="178" t="s">
        <v>71</v>
      </c>
      <c r="AU200" s="178" t="s">
        <v>81</v>
      </c>
      <c r="AY200" s="177" t="s">
        <v>154</v>
      </c>
      <c r="BK200" s="179">
        <f>SUM(BK201:BK202)</f>
        <v>0</v>
      </c>
    </row>
    <row r="201" spans="1:65" s="2" customFormat="1" ht="16.5" customHeight="1">
      <c r="A201" s="38"/>
      <c r="B201" s="39"/>
      <c r="C201" s="182" t="s">
        <v>546</v>
      </c>
      <c r="D201" s="182" t="s">
        <v>157</v>
      </c>
      <c r="E201" s="183" t="s">
        <v>1778</v>
      </c>
      <c r="F201" s="184" t="s">
        <v>1779</v>
      </c>
      <c r="G201" s="185" t="s">
        <v>1625</v>
      </c>
      <c r="H201" s="186">
        <v>3</v>
      </c>
      <c r="I201" s="187"/>
      <c r="J201" s="188">
        <f>ROUND(I201*H201,2)</f>
        <v>0</v>
      </c>
      <c r="K201" s="184" t="s">
        <v>19</v>
      </c>
      <c r="L201" s="43"/>
      <c r="M201" s="189" t="s">
        <v>19</v>
      </c>
      <c r="N201" s="190" t="s">
        <v>43</v>
      </c>
      <c r="O201" s="68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3" t="s">
        <v>533</v>
      </c>
      <c r="AT201" s="193" t="s">
        <v>157</v>
      </c>
      <c r="AU201" s="193" t="s">
        <v>169</v>
      </c>
      <c r="AY201" s="21" t="s">
        <v>154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21" t="s">
        <v>79</v>
      </c>
      <c r="BK201" s="194">
        <f>ROUND(I201*H201,2)</f>
        <v>0</v>
      </c>
      <c r="BL201" s="21" t="s">
        <v>533</v>
      </c>
      <c r="BM201" s="193" t="s">
        <v>874</v>
      </c>
    </row>
    <row r="202" spans="1:65" s="2" customFormat="1" ht="16.5" customHeight="1">
      <c r="A202" s="38"/>
      <c r="B202" s="39"/>
      <c r="C202" s="182" t="s">
        <v>551</v>
      </c>
      <c r="D202" s="182" t="s">
        <v>157</v>
      </c>
      <c r="E202" s="183" t="s">
        <v>1780</v>
      </c>
      <c r="F202" s="184" t="s">
        <v>1781</v>
      </c>
      <c r="G202" s="185" t="s">
        <v>1625</v>
      </c>
      <c r="H202" s="186">
        <v>7</v>
      </c>
      <c r="I202" s="187"/>
      <c r="J202" s="188">
        <f>ROUND(I202*H202,2)</f>
        <v>0</v>
      </c>
      <c r="K202" s="184" t="s">
        <v>19</v>
      </c>
      <c r="L202" s="43"/>
      <c r="M202" s="189" t="s">
        <v>19</v>
      </c>
      <c r="N202" s="190" t="s">
        <v>43</v>
      </c>
      <c r="O202" s="68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3" t="s">
        <v>533</v>
      </c>
      <c r="AT202" s="193" t="s">
        <v>157</v>
      </c>
      <c r="AU202" s="193" t="s">
        <v>169</v>
      </c>
      <c r="AY202" s="21" t="s">
        <v>154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21" t="s">
        <v>79</v>
      </c>
      <c r="BK202" s="194">
        <f>ROUND(I202*H202,2)</f>
        <v>0</v>
      </c>
      <c r="BL202" s="21" t="s">
        <v>533</v>
      </c>
      <c r="BM202" s="193" t="s">
        <v>884</v>
      </c>
    </row>
    <row r="203" spans="1:65" s="12" customFormat="1" ht="20.85" customHeight="1">
      <c r="B203" s="166"/>
      <c r="C203" s="167"/>
      <c r="D203" s="168" t="s">
        <v>71</v>
      </c>
      <c r="E203" s="180" t="s">
        <v>1782</v>
      </c>
      <c r="F203" s="180" t="s">
        <v>1783</v>
      </c>
      <c r="G203" s="167"/>
      <c r="H203" s="167"/>
      <c r="I203" s="170"/>
      <c r="J203" s="181">
        <f>BK203</f>
        <v>0</v>
      </c>
      <c r="K203" s="167"/>
      <c r="L203" s="172"/>
      <c r="M203" s="173"/>
      <c r="N203" s="174"/>
      <c r="O203" s="174"/>
      <c r="P203" s="175">
        <f>SUM(P204:P208)</f>
        <v>0</v>
      </c>
      <c r="Q203" s="174"/>
      <c r="R203" s="175">
        <f>SUM(R204:R208)</f>
        <v>0</v>
      </c>
      <c r="S203" s="174"/>
      <c r="T203" s="176">
        <f>SUM(T204:T208)</f>
        <v>0</v>
      </c>
      <c r="AR203" s="177" t="s">
        <v>79</v>
      </c>
      <c r="AT203" s="178" t="s">
        <v>71</v>
      </c>
      <c r="AU203" s="178" t="s">
        <v>81</v>
      </c>
      <c r="AY203" s="177" t="s">
        <v>154</v>
      </c>
      <c r="BK203" s="179">
        <f>SUM(BK204:BK208)</f>
        <v>0</v>
      </c>
    </row>
    <row r="204" spans="1:65" s="2" customFormat="1" ht="16.5" customHeight="1">
      <c r="A204" s="38"/>
      <c r="B204" s="39"/>
      <c r="C204" s="182" t="s">
        <v>184</v>
      </c>
      <c r="D204" s="182" t="s">
        <v>157</v>
      </c>
      <c r="E204" s="183" t="s">
        <v>1784</v>
      </c>
      <c r="F204" s="184" t="s">
        <v>1785</v>
      </c>
      <c r="G204" s="185" t="s">
        <v>1625</v>
      </c>
      <c r="H204" s="186">
        <v>27</v>
      </c>
      <c r="I204" s="187"/>
      <c r="J204" s="188">
        <f>ROUND(I204*H204,2)</f>
        <v>0</v>
      </c>
      <c r="K204" s="184" t="s">
        <v>19</v>
      </c>
      <c r="L204" s="43"/>
      <c r="M204" s="189" t="s">
        <v>19</v>
      </c>
      <c r="N204" s="190" t="s">
        <v>43</v>
      </c>
      <c r="O204" s="68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533</v>
      </c>
      <c r="AT204" s="193" t="s">
        <v>157</v>
      </c>
      <c r="AU204" s="193" t="s">
        <v>169</v>
      </c>
      <c r="AY204" s="21" t="s">
        <v>154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1" t="s">
        <v>79</v>
      </c>
      <c r="BK204" s="194">
        <f>ROUND(I204*H204,2)</f>
        <v>0</v>
      </c>
      <c r="BL204" s="21" t="s">
        <v>533</v>
      </c>
      <c r="BM204" s="193" t="s">
        <v>894</v>
      </c>
    </row>
    <row r="205" spans="1:65" s="2" customFormat="1" ht="16.5" customHeight="1">
      <c r="A205" s="38"/>
      <c r="B205" s="39"/>
      <c r="C205" s="182" t="s">
        <v>248</v>
      </c>
      <c r="D205" s="182" t="s">
        <v>157</v>
      </c>
      <c r="E205" s="183" t="s">
        <v>1786</v>
      </c>
      <c r="F205" s="184" t="s">
        <v>1787</v>
      </c>
      <c r="G205" s="185" t="s">
        <v>1625</v>
      </c>
      <c r="H205" s="186">
        <v>6</v>
      </c>
      <c r="I205" s="187"/>
      <c r="J205" s="188">
        <f>ROUND(I205*H205,2)</f>
        <v>0</v>
      </c>
      <c r="K205" s="184" t="s">
        <v>19</v>
      </c>
      <c r="L205" s="43"/>
      <c r="M205" s="189" t="s">
        <v>19</v>
      </c>
      <c r="N205" s="190" t="s">
        <v>43</v>
      </c>
      <c r="O205" s="68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533</v>
      </c>
      <c r="AT205" s="193" t="s">
        <v>157</v>
      </c>
      <c r="AU205" s="193" t="s">
        <v>169</v>
      </c>
      <c r="AY205" s="21" t="s">
        <v>154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21" t="s">
        <v>79</v>
      </c>
      <c r="BK205" s="194">
        <f>ROUND(I205*H205,2)</f>
        <v>0</v>
      </c>
      <c r="BL205" s="21" t="s">
        <v>533</v>
      </c>
      <c r="BM205" s="193" t="s">
        <v>908</v>
      </c>
    </row>
    <row r="206" spans="1:65" s="2" customFormat="1" ht="16.5" customHeight="1">
      <c r="A206" s="38"/>
      <c r="B206" s="39"/>
      <c r="C206" s="182" t="s">
        <v>492</v>
      </c>
      <c r="D206" s="182" t="s">
        <v>157</v>
      </c>
      <c r="E206" s="183" t="s">
        <v>1788</v>
      </c>
      <c r="F206" s="184" t="s">
        <v>1789</v>
      </c>
      <c r="G206" s="185" t="s">
        <v>1625</v>
      </c>
      <c r="H206" s="186">
        <v>1</v>
      </c>
      <c r="I206" s="187"/>
      <c r="J206" s="188">
        <f>ROUND(I206*H206,2)</f>
        <v>0</v>
      </c>
      <c r="K206" s="184" t="s">
        <v>19</v>
      </c>
      <c r="L206" s="43"/>
      <c r="M206" s="189" t="s">
        <v>19</v>
      </c>
      <c r="N206" s="190" t="s">
        <v>43</v>
      </c>
      <c r="O206" s="68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3" t="s">
        <v>533</v>
      </c>
      <c r="AT206" s="193" t="s">
        <v>157</v>
      </c>
      <c r="AU206" s="193" t="s">
        <v>169</v>
      </c>
      <c r="AY206" s="21" t="s">
        <v>154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21" t="s">
        <v>79</v>
      </c>
      <c r="BK206" s="194">
        <f>ROUND(I206*H206,2)</f>
        <v>0</v>
      </c>
      <c r="BL206" s="21" t="s">
        <v>533</v>
      </c>
      <c r="BM206" s="193" t="s">
        <v>920</v>
      </c>
    </row>
    <row r="207" spans="1:65" s="2" customFormat="1" ht="16.5" customHeight="1">
      <c r="A207" s="38"/>
      <c r="B207" s="39"/>
      <c r="C207" s="182" t="s">
        <v>533</v>
      </c>
      <c r="D207" s="182" t="s">
        <v>157</v>
      </c>
      <c r="E207" s="183" t="s">
        <v>1790</v>
      </c>
      <c r="F207" s="184" t="s">
        <v>1791</v>
      </c>
      <c r="G207" s="185" t="s">
        <v>1625</v>
      </c>
      <c r="H207" s="186">
        <v>35</v>
      </c>
      <c r="I207" s="187"/>
      <c r="J207" s="188">
        <f>ROUND(I207*H207,2)</f>
        <v>0</v>
      </c>
      <c r="K207" s="184" t="s">
        <v>19</v>
      </c>
      <c r="L207" s="43"/>
      <c r="M207" s="189" t="s">
        <v>19</v>
      </c>
      <c r="N207" s="190" t="s">
        <v>43</v>
      </c>
      <c r="O207" s="68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3" t="s">
        <v>533</v>
      </c>
      <c r="AT207" s="193" t="s">
        <v>157</v>
      </c>
      <c r="AU207" s="193" t="s">
        <v>169</v>
      </c>
      <c r="AY207" s="21" t="s">
        <v>154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21" t="s">
        <v>79</v>
      </c>
      <c r="BK207" s="194">
        <f>ROUND(I207*H207,2)</f>
        <v>0</v>
      </c>
      <c r="BL207" s="21" t="s">
        <v>533</v>
      </c>
      <c r="BM207" s="193" t="s">
        <v>932</v>
      </c>
    </row>
    <row r="208" spans="1:65" s="2" customFormat="1" ht="16.5" customHeight="1">
      <c r="A208" s="38"/>
      <c r="B208" s="39"/>
      <c r="C208" s="182" t="s">
        <v>586</v>
      </c>
      <c r="D208" s="182" t="s">
        <v>157</v>
      </c>
      <c r="E208" s="183" t="s">
        <v>1792</v>
      </c>
      <c r="F208" s="184" t="s">
        <v>1793</v>
      </c>
      <c r="G208" s="185" t="s">
        <v>1575</v>
      </c>
      <c r="H208" s="186">
        <v>8</v>
      </c>
      <c r="I208" s="187"/>
      <c r="J208" s="188">
        <f>ROUND(I208*H208,2)</f>
        <v>0</v>
      </c>
      <c r="K208" s="184" t="s">
        <v>19</v>
      </c>
      <c r="L208" s="43"/>
      <c r="M208" s="189" t="s">
        <v>19</v>
      </c>
      <c r="N208" s="190" t="s">
        <v>43</v>
      </c>
      <c r="O208" s="68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3" t="s">
        <v>533</v>
      </c>
      <c r="AT208" s="193" t="s">
        <v>157</v>
      </c>
      <c r="AU208" s="193" t="s">
        <v>169</v>
      </c>
      <c r="AY208" s="21" t="s">
        <v>154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1" t="s">
        <v>79</v>
      </c>
      <c r="BK208" s="194">
        <f>ROUND(I208*H208,2)</f>
        <v>0</v>
      </c>
      <c r="BL208" s="21" t="s">
        <v>533</v>
      </c>
      <c r="BM208" s="193" t="s">
        <v>941</v>
      </c>
    </row>
    <row r="209" spans="1:65" s="12" customFormat="1" ht="20.85" customHeight="1">
      <c r="B209" s="166"/>
      <c r="C209" s="167"/>
      <c r="D209" s="168" t="s">
        <v>71</v>
      </c>
      <c r="E209" s="180" t="s">
        <v>1752</v>
      </c>
      <c r="F209" s="180" t="s">
        <v>1753</v>
      </c>
      <c r="G209" s="167"/>
      <c r="H209" s="167"/>
      <c r="I209" s="170"/>
      <c r="J209" s="181">
        <f>BK209</f>
        <v>0</v>
      </c>
      <c r="K209" s="167"/>
      <c r="L209" s="172"/>
      <c r="M209" s="173"/>
      <c r="N209" s="174"/>
      <c r="O209" s="174"/>
      <c r="P209" s="175">
        <f>SUM(P210:P211)</f>
        <v>0</v>
      </c>
      <c r="Q209" s="174"/>
      <c r="R209" s="175">
        <f>SUM(R210:R211)</f>
        <v>0</v>
      </c>
      <c r="S209" s="174"/>
      <c r="T209" s="176">
        <f>SUM(T210:T211)</f>
        <v>0</v>
      </c>
      <c r="AR209" s="177" t="s">
        <v>169</v>
      </c>
      <c r="AT209" s="178" t="s">
        <v>71</v>
      </c>
      <c r="AU209" s="178" t="s">
        <v>81</v>
      </c>
      <c r="AY209" s="177" t="s">
        <v>154</v>
      </c>
      <c r="BK209" s="179">
        <f>SUM(BK210:BK211)</f>
        <v>0</v>
      </c>
    </row>
    <row r="210" spans="1:65" s="2" customFormat="1" ht="16.5" customHeight="1">
      <c r="A210" s="38"/>
      <c r="B210" s="39"/>
      <c r="C210" s="182" t="s">
        <v>593</v>
      </c>
      <c r="D210" s="182" t="s">
        <v>157</v>
      </c>
      <c r="E210" s="183" t="s">
        <v>1794</v>
      </c>
      <c r="F210" s="184" t="s">
        <v>1755</v>
      </c>
      <c r="G210" s="185" t="s">
        <v>1236</v>
      </c>
      <c r="H210" s="186">
        <v>1</v>
      </c>
      <c r="I210" s="187"/>
      <c r="J210" s="188">
        <f>ROUND(I210*H210,2)</f>
        <v>0</v>
      </c>
      <c r="K210" s="184" t="s">
        <v>19</v>
      </c>
      <c r="L210" s="43"/>
      <c r="M210" s="189" t="s">
        <v>19</v>
      </c>
      <c r="N210" s="190" t="s">
        <v>43</v>
      </c>
      <c r="O210" s="68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533</v>
      </c>
      <c r="AT210" s="193" t="s">
        <v>157</v>
      </c>
      <c r="AU210" s="193" t="s">
        <v>169</v>
      </c>
      <c r="AY210" s="21" t="s">
        <v>154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1" t="s">
        <v>79</v>
      </c>
      <c r="BK210" s="194">
        <f>ROUND(I210*H210,2)</f>
        <v>0</v>
      </c>
      <c r="BL210" s="21" t="s">
        <v>533</v>
      </c>
      <c r="BM210" s="193" t="s">
        <v>955</v>
      </c>
    </row>
    <row r="211" spans="1:65" s="2" customFormat="1" ht="16.5" customHeight="1">
      <c r="A211" s="38"/>
      <c r="B211" s="39"/>
      <c r="C211" s="182" t="s">
        <v>600</v>
      </c>
      <c r="D211" s="182" t="s">
        <v>157</v>
      </c>
      <c r="E211" s="183" t="s">
        <v>1795</v>
      </c>
      <c r="F211" s="184" t="s">
        <v>1796</v>
      </c>
      <c r="G211" s="185" t="s">
        <v>538</v>
      </c>
      <c r="H211" s="186">
        <v>1</v>
      </c>
      <c r="I211" s="187"/>
      <c r="J211" s="188">
        <f>ROUND(I211*H211,2)</f>
        <v>0</v>
      </c>
      <c r="K211" s="184" t="s">
        <v>19</v>
      </c>
      <c r="L211" s="43"/>
      <c r="M211" s="189" t="s">
        <v>19</v>
      </c>
      <c r="N211" s="190" t="s">
        <v>43</v>
      </c>
      <c r="O211" s="68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3" t="s">
        <v>533</v>
      </c>
      <c r="AT211" s="193" t="s">
        <v>157</v>
      </c>
      <c r="AU211" s="193" t="s">
        <v>169</v>
      </c>
      <c r="AY211" s="21" t="s">
        <v>154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1" t="s">
        <v>79</v>
      </c>
      <c r="BK211" s="194">
        <f>ROUND(I211*H211,2)</f>
        <v>0</v>
      </c>
      <c r="BL211" s="21" t="s">
        <v>533</v>
      </c>
      <c r="BM211" s="193" t="s">
        <v>968</v>
      </c>
    </row>
    <row r="212" spans="1:65" s="12" customFormat="1" ht="22.9" customHeight="1">
      <c r="B212" s="166"/>
      <c r="C212" s="167"/>
      <c r="D212" s="168" t="s">
        <v>71</v>
      </c>
      <c r="E212" s="180" t="s">
        <v>1797</v>
      </c>
      <c r="F212" s="180" t="s">
        <v>1798</v>
      </c>
      <c r="G212" s="167"/>
      <c r="H212" s="167"/>
      <c r="I212" s="170"/>
      <c r="J212" s="181">
        <f>BK212</f>
        <v>0</v>
      </c>
      <c r="K212" s="167"/>
      <c r="L212" s="172"/>
      <c r="M212" s="173"/>
      <c r="N212" s="174"/>
      <c r="O212" s="174"/>
      <c r="P212" s="175">
        <f>SUM(P213:P215)</f>
        <v>0</v>
      </c>
      <c r="Q212" s="174"/>
      <c r="R212" s="175">
        <f>SUM(R213:R215)</f>
        <v>0</v>
      </c>
      <c r="S212" s="174"/>
      <c r="T212" s="176">
        <f>SUM(T213:T215)</f>
        <v>0</v>
      </c>
      <c r="AR212" s="177" t="s">
        <v>79</v>
      </c>
      <c r="AT212" s="178" t="s">
        <v>71</v>
      </c>
      <c r="AU212" s="178" t="s">
        <v>79</v>
      </c>
      <c r="AY212" s="177" t="s">
        <v>154</v>
      </c>
      <c r="BK212" s="179">
        <f>SUM(BK213:BK215)</f>
        <v>0</v>
      </c>
    </row>
    <row r="213" spans="1:65" s="2" customFormat="1" ht="16.5" customHeight="1">
      <c r="A213" s="38"/>
      <c r="B213" s="39"/>
      <c r="C213" s="182" t="s">
        <v>606</v>
      </c>
      <c r="D213" s="182" t="s">
        <v>157</v>
      </c>
      <c r="E213" s="183" t="s">
        <v>1799</v>
      </c>
      <c r="F213" s="184" t="s">
        <v>1800</v>
      </c>
      <c r="G213" s="185" t="s">
        <v>538</v>
      </c>
      <c r="H213" s="186">
        <v>1</v>
      </c>
      <c r="I213" s="187"/>
      <c r="J213" s="188">
        <f>ROUND(I213*H213,2)</f>
        <v>0</v>
      </c>
      <c r="K213" s="184" t="s">
        <v>19</v>
      </c>
      <c r="L213" s="43"/>
      <c r="M213" s="189" t="s">
        <v>19</v>
      </c>
      <c r="N213" s="190" t="s">
        <v>43</v>
      </c>
      <c r="O213" s="68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533</v>
      </c>
      <c r="AT213" s="193" t="s">
        <v>157</v>
      </c>
      <c r="AU213" s="193" t="s">
        <v>81</v>
      </c>
      <c r="AY213" s="21" t="s">
        <v>154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1" t="s">
        <v>79</v>
      </c>
      <c r="BK213" s="194">
        <f>ROUND(I213*H213,2)</f>
        <v>0</v>
      </c>
      <c r="BL213" s="21" t="s">
        <v>533</v>
      </c>
      <c r="BM213" s="193" t="s">
        <v>978</v>
      </c>
    </row>
    <row r="214" spans="1:65" s="2" customFormat="1" ht="16.5" customHeight="1">
      <c r="A214" s="38"/>
      <c r="B214" s="39"/>
      <c r="C214" s="182" t="s">
        <v>612</v>
      </c>
      <c r="D214" s="182" t="s">
        <v>157</v>
      </c>
      <c r="E214" s="183" t="s">
        <v>1801</v>
      </c>
      <c r="F214" s="184" t="s">
        <v>1802</v>
      </c>
      <c r="G214" s="185" t="s">
        <v>538</v>
      </c>
      <c r="H214" s="186">
        <v>1</v>
      </c>
      <c r="I214" s="187"/>
      <c r="J214" s="188">
        <f>ROUND(I214*H214,2)</f>
        <v>0</v>
      </c>
      <c r="K214" s="184" t="s">
        <v>19</v>
      </c>
      <c r="L214" s="43"/>
      <c r="M214" s="189" t="s">
        <v>19</v>
      </c>
      <c r="N214" s="190" t="s">
        <v>43</v>
      </c>
      <c r="O214" s="68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533</v>
      </c>
      <c r="AT214" s="193" t="s">
        <v>157</v>
      </c>
      <c r="AU214" s="193" t="s">
        <v>81</v>
      </c>
      <c r="AY214" s="21" t="s">
        <v>154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21" t="s">
        <v>79</v>
      </c>
      <c r="BK214" s="194">
        <f>ROUND(I214*H214,2)</f>
        <v>0</v>
      </c>
      <c r="BL214" s="21" t="s">
        <v>533</v>
      </c>
      <c r="BM214" s="193" t="s">
        <v>989</v>
      </c>
    </row>
    <row r="215" spans="1:65" s="2" customFormat="1" ht="16.5" customHeight="1">
      <c r="A215" s="38"/>
      <c r="B215" s="39"/>
      <c r="C215" s="182" t="s">
        <v>617</v>
      </c>
      <c r="D215" s="182" t="s">
        <v>157</v>
      </c>
      <c r="E215" s="183" t="s">
        <v>1803</v>
      </c>
      <c r="F215" s="184" t="s">
        <v>1804</v>
      </c>
      <c r="G215" s="185" t="s">
        <v>538</v>
      </c>
      <c r="H215" s="186">
        <v>1</v>
      </c>
      <c r="I215" s="187"/>
      <c r="J215" s="188">
        <f>ROUND(I215*H215,2)</f>
        <v>0</v>
      </c>
      <c r="K215" s="184" t="s">
        <v>19</v>
      </c>
      <c r="L215" s="43"/>
      <c r="M215" s="274" t="s">
        <v>19</v>
      </c>
      <c r="N215" s="275" t="s">
        <v>43</v>
      </c>
      <c r="O215" s="259"/>
      <c r="P215" s="276">
        <f>O215*H215</f>
        <v>0</v>
      </c>
      <c r="Q215" s="276">
        <v>0</v>
      </c>
      <c r="R215" s="276">
        <f>Q215*H215</f>
        <v>0</v>
      </c>
      <c r="S215" s="276">
        <v>0</v>
      </c>
      <c r="T215" s="27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3" t="s">
        <v>533</v>
      </c>
      <c r="AT215" s="193" t="s">
        <v>157</v>
      </c>
      <c r="AU215" s="193" t="s">
        <v>81</v>
      </c>
      <c r="AY215" s="21" t="s">
        <v>154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21" t="s">
        <v>79</v>
      </c>
      <c r="BK215" s="194">
        <f>ROUND(I215*H215,2)</f>
        <v>0</v>
      </c>
      <c r="BL215" s="21" t="s">
        <v>533</v>
      </c>
      <c r="BM215" s="193" t="s">
        <v>1001</v>
      </c>
    </row>
    <row r="216" spans="1:65" s="2" customFormat="1" ht="6.95" customHeight="1">
      <c r="A216" s="38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43"/>
      <c r="M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</sheetData>
  <sheetProtection algorithmName="SHA-512" hashValue="MFzhWS6IqO/+V1BTK5kvp+tfVvZm4DjhU9xCnRT/QphRLACHw4wizjOT+9kTqPZ6Sc9k4sgUYn/YosgzcJ7CvA==" saltValue="EuENyqh4E9Uo4Jy0LThejGVI//MgUUjJ73NkZWGLndi2aMKfKmzzqYkOOfQzCz/DgsgfeyifHCFF4FNjFD7svA==" spinCount="100000" sheet="1" objects="1" scenarios="1" formatColumns="0" formatRows="0" autoFilter="0"/>
  <autoFilter ref="C114:K215"/>
  <mergeCells count="12">
    <mergeCell ref="E107:H107"/>
    <mergeCell ref="L2:V2"/>
    <mergeCell ref="E50:H50"/>
    <mergeCell ref="E52:H52"/>
    <mergeCell ref="E54:H54"/>
    <mergeCell ref="E103:H103"/>
    <mergeCell ref="E105:H10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AT2" s="21" t="s">
        <v>93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4"/>
      <c r="AT3" s="21" t="s">
        <v>81</v>
      </c>
    </row>
    <row r="4" spans="1:46" s="1" customFormat="1" ht="24.95" customHeight="1">
      <c r="B4" s="24"/>
      <c r="D4" s="114" t="s">
        <v>99</v>
      </c>
      <c r="L4" s="24"/>
      <c r="M4" s="115" t="s">
        <v>10</v>
      </c>
      <c r="AT4" s="21" t="s">
        <v>4</v>
      </c>
    </row>
    <row r="5" spans="1:46" s="1" customFormat="1" ht="6.95" customHeight="1">
      <c r="B5" s="24"/>
      <c r="L5" s="24"/>
    </row>
    <row r="6" spans="1:46" s="1" customFormat="1" ht="12" customHeight="1">
      <c r="B6" s="24"/>
      <c r="D6" s="116" t="s">
        <v>16</v>
      </c>
      <c r="L6" s="24"/>
    </row>
    <row r="7" spans="1:46" s="1" customFormat="1" ht="16.5" customHeight="1">
      <c r="B7" s="24"/>
      <c r="E7" s="409" t="str">
        <f>'Rekapitulace stavby'!K6</f>
        <v>Revitalizace areálu CM Náměšť nad Oslavou</v>
      </c>
      <c r="F7" s="410"/>
      <c r="G7" s="410"/>
      <c r="H7" s="410"/>
      <c r="L7" s="24"/>
    </row>
    <row r="8" spans="1:46" s="1" customFormat="1" ht="12" customHeight="1">
      <c r="B8" s="24"/>
      <c r="D8" s="116" t="s">
        <v>100</v>
      </c>
      <c r="L8" s="24"/>
    </row>
    <row r="9" spans="1:46" s="2" customFormat="1" ht="16.5" customHeight="1">
      <c r="A9" s="38"/>
      <c r="B9" s="43"/>
      <c r="C9" s="38"/>
      <c r="D9" s="38"/>
      <c r="E9" s="409" t="s">
        <v>1805</v>
      </c>
      <c r="F9" s="411"/>
      <c r="G9" s="411"/>
      <c r="H9" s="411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102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2" t="s">
        <v>103</v>
      </c>
      <c r="F11" s="411"/>
      <c r="G11" s="411"/>
      <c r="H11" s="411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1.25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19</v>
      </c>
      <c r="G13" s="38"/>
      <c r="H13" s="38"/>
      <c r="I13" s="116" t="s">
        <v>20</v>
      </c>
      <c r="J13" s="107" t="s">
        <v>19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21</v>
      </c>
      <c r="E14" s="38"/>
      <c r="F14" s="107" t="s">
        <v>22</v>
      </c>
      <c r="G14" s="38"/>
      <c r="H14" s="38"/>
      <c r="I14" s="116" t="s">
        <v>23</v>
      </c>
      <c r="J14" s="118" t="str">
        <f>'Rekapitulace stavby'!AN8</f>
        <v>3. 12. 2024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9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25</v>
      </c>
      <c r="E16" s="38"/>
      <c r="F16" s="38"/>
      <c r="G16" s="38"/>
      <c r="H16" s="38"/>
      <c r="I16" s="116" t="s">
        <v>26</v>
      </c>
      <c r="J16" s="107" t="s">
        <v>19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27</v>
      </c>
      <c r="F17" s="38"/>
      <c r="G17" s="38"/>
      <c r="H17" s="38"/>
      <c r="I17" s="116" t="s">
        <v>28</v>
      </c>
      <c r="J17" s="107" t="s">
        <v>19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5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29</v>
      </c>
      <c r="E19" s="38"/>
      <c r="F19" s="38"/>
      <c r="G19" s="38"/>
      <c r="H19" s="38"/>
      <c r="I19" s="116" t="s">
        <v>26</v>
      </c>
      <c r="J19" s="34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3" t="str">
        <f>'Rekapitulace stavby'!E14</f>
        <v>Vyplň údaj</v>
      </c>
      <c r="F20" s="414"/>
      <c r="G20" s="414"/>
      <c r="H20" s="414"/>
      <c r="I20" s="116" t="s">
        <v>28</v>
      </c>
      <c r="J20" s="34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5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31</v>
      </c>
      <c r="E22" s="38"/>
      <c r="F22" s="38"/>
      <c r="G22" s="38"/>
      <c r="H22" s="38"/>
      <c r="I22" s="116" t="s">
        <v>26</v>
      </c>
      <c r="J22" s="107" t="s">
        <v>19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32</v>
      </c>
      <c r="F23" s="38"/>
      <c r="G23" s="38"/>
      <c r="H23" s="38"/>
      <c r="I23" s="116" t="s">
        <v>28</v>
      </c>
      <c r="J23" s="107" t="s">
        <v>19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5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34</v>
      </c>
      <c r="E25" s="38"/>
      <c r="F25" s="38"/>
      <c r="G25" s="38"/>
      <c r="H25" s="38"/>
      <c r="I25" s="116" t="s">
        <v>26</v>
      </c>
      <c r="J25" s="107" t="s">
        <v>19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35</v>
      </c>
      <c r="F26" s="38"/>
      <c r="G26" s="38"/>
      <c r="H26" s="38"/>
      <c r="I26" s="116" t="s">
        <v>28</v>
      </c>
      <c r="J26" s="107" t="s">
        <v>19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5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36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16.5" customHeight="1">
      <c r="A29" s="119"/>
      <c r="B29" s="120"/>
      <c r="C29" s="119"/>
      <c r="D29" s="119"/>
      <c r="E29" s="415" t="s">
        <v>19</v>
      </c>
      <c r="F29" s="415"/>
      <c r="G29" s="415"/>
      <c r="H29" s="415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38</v>
      </c>
      <c r="E32" s="38"/>
      <c r="F32" s="38"/>
      <c r="G32" s="38"/>
      <c r="H32" s="38"/>
      <c r="I32" s="38"/>
      <c r="J32" s="124">
        <f>ROUND(J110,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5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38"/>
      <c r="F34" s="125" t="s">
        <v>40</v>
      </c>
      <c r="G34" s="38"/>
      <c r="H34" s="38"/>
      <c r="I34" s="125" t="s">
        <v>39</v>
      </c>
      <c r="J34" s="125" t="s">
        <v>41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customHeight="1">
      <c r="A35" s="38"/>
      <c r="B35" s="43"/>
      <c r="C35" s="38"/>
      <c r="D35" s="126" t="s">
        <v>42</v>
      </c>
      <c r="E35" s="116" t="s">
        <v>43</v>
      </c>
      <c r="F35" s="127">
        <f>ROUND((SUM(BE110:BE732)),  2)</f>
        <v>0</v>
      </c>
      <c r="G35" s="38"/>
      <c r="H35" s="38"/>
      <c r="I35" s="128">
        <v>0.21</v>
      </c>
      <c r="J35" s="127">
        <f>ROUND(((SUM(BE110:BE732))*I35),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customHeight="1">
      <c r="A36" s="38"/>
      <c r="B36" s="43"/>
      <c r="C36" s="38"/>
      <c r="D36" s="38"/>
      <c r="E36" s="116" t="s">
        <v>44</v>
      </c>
      <c r="F36" s="127">
        <f>ROUND((SUM(BF110:BF732)),  2)</f>
        <v>0</v>
      </c>
      <c r="G36" s="38"/>
      <c r="H36" s="38"/>
      <c r="I36" s="128">
        <v>0.12</v>
      </c>
      <c r="J36" s="127">
        <f>ROUND(((SUM(BF110:BF732))*I36),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45</v>
      </c>
      <c r="F37" s="127">
        <f>ROUND((SUM(BG110:BG732)),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5" hidden="1" customHeight="1">
      <c r="A38" s="38"/>
      <c r="B38" s="43"/>
      <c r="C38" s="38"/>
      <c r="D38" s="38"/>
      <c r="E38" s="116" t="s">
        <v>46</v>
      </c>
      <c r="F38" s="127">
        <f>ROUND((SUM(BH110:BH732)),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5" hidden="1" customHeight="1">
      <c r="A39" s="38"/>
      <c r="B39" s="43"/>
      <c r="C39" s="38"/>
      <c r="D39" s="38"/>
      <c r="E39" s="116" t="s">
        <v>47</v>
      </c>
      <c r="F39" s="127">
        <f>ROUND((SUM(BI110:BI732)),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5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5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5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5" customHeight="1">
      <c r="A47" s="38"/>
      <c r="B47" s="39"/>
      <c r="C47" s="27" t="s">
        <v>104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3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6" t="str">
        <f>E7</f>
        <v>Revitalizace areálu CM Náměšť nad Oslavou</v>
      </c>
      <c r="F50" s="417"/>
      <c r="G50" s="417"/>
      <c r="H50" s="417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5"/>
      <c r="C51" s="33" t="s">
        <v>100</v>
      </c>
      <c r="D51" s="26"/>
      <c r="E51" s="26"/>
      <c r="F51" s="26"/>
      <c r="G51" s="26"/>
      <c r="H51" s="26"/>
      <c r="I51" s="26"/>
      <c r="J51" s="26"/>
      <c r="K51" s="26"/>
      <c r="L51" s="24"/>
    </row>
    <row r="52" spans="1:47" s="2" customFormat="1" ht="16.5" customHeight="1">
      <c r="A52" s="38"/>
      <c r="B52" s="39"/>
      <c r="C52" s="40"/>
      <c r="D52" s="40"/>
      <c r="E52" s="416" t="s">
        <v>1805</v>
      </c>
      <c r="F52" s="418"/>
      <c r="G52" s="418"/>
      <c r="H52" s="418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3" t="s">
        <v>102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65" t="str">
        <f>E11</f>
        <v>01 - stavební část</v>
      </c>
      <c r="F54" s="418"/>
      <c r="G54" s="418"/>
      <c r="H54" s="418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5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3" t="s">
        <v>21</v>
      </c>
      <c r="D56" s="40"/>
      <c r="E56" s="40"/>
      <c r="F56" s="31" t="str">
        <f>F14</f>
        <v>Náměšť nad Oslavou</v>
      </c>
      <c r="G56" s="40"/>
      <c r="H56" s="40"/>
      <c r="I56" s="33" t="s">
        <v>23</v>
      </c>
      <c r="J56" s="63" t="str">
        <f>IF(J14="","",J14)</f>
        <v>3. 12. 2024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5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7" customHeight="1">
      <c r="A58" s="38"/>
      <c r="B58" s="39"/>
      <c r="C58" s="33" t="s">
        <v>25</v>
      </c>
      <c r="D58" s="40"/>
      <c r="E58" s="40"/>
      <c r="F58" s="31" t="str">
        <f>E17</f>
        <v>KSÚSV, přís.org., Kosovská 1122/16, Jihlava 58601</v>
      </c>
      <c r="G58" s="40"/>
      <c r="H58" s="40"/>
      <c r="I58" s="33" t="s">
        <v>31</v>
      </c>
      <c r="J58" s="36" t="str">
        <f>E23</f>
        <v>Obchodní projekt Jihlava, spol.s r.o.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15.2" customHeight="1">
      <c r="A59" s="38"/>
      <c r="B59" s="39"/>
      <c r="C59" s="33" t="s">
        <v>29</v>
      </c>
      <c r="D59" s="40"/>
      <c r="E59" s="40"/>
      <c r="F59" s="31" t="str">
        <f>IF(E20="","",E20)</f>
        <v>Vyplň údaj</v>
      </c>
      <c r="G59" s="40"/>
      <c r="H59" s="40"/>
      <c r="I59" s="33" t="s">
        <v>34</v>
      </c>
      <c r="J59" s="36" t="str">
        <f>E26</f>
        <v>Fr.Neuwirth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105</v>
      </c>
      <c r="D61" s="141"/>
      <c r="E61" s="141"/>
      <c r="F61" s="141"/>
      <c r="G61" s="141"/>
      <c r="H61" s="141"/>
      <c r="I61" s="141"/>
      <c r="J61" s="142" t="s">
        <v>106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9" customHeight="1">
      <c r="A63" s="38"/>
      <c r="B63" s="39"/>
      <c r="C63" s="143" t="s">
        <v>70</v>
      </c>
      <c r="D63" s="40"/>
      <c r="E63" s="40"/>
      <c r="F63" s="40"/>
      <c r="G63" s="40"/>
      <c r="H63" s="40"/>
      <c r="I63" s="40"/>
      <c r="J63" s="81">
        <f>J110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1" t="s">
        <v>107</v>
      </c>
    </row>
    <row r="64" spans="1:47" s="9" customFormat="1" ht="24.95" customHeight="1">
      <c r="B64" s="144"/>
      <c r="C64" s="145"/>
      <c r="D64" s="146" t="s">
        <v>108</v>
      </c>
      <c r="E64" s="147"/>
      <c r="F64" s="147"/>
      <c r="G64" s="147"/>
      <c r="H64" s="147"/>
      <c r="I64" s="147"/>
      <c r="J64" s="148">
        <f>J111</f>
        <v>0</v>
      </c>
      <c r="K64" s="145"/>
      <c r="L64" s="149"/>
    </row>
    <row r="65" spans="2:12" s="10" customFormat="1" ht="19.899999999999999" customHeight="1">
      <c r="B65" s="150"/>
      <c r="C65" s="101"/>
      <c r="D65" s="151" t="s">
        <v>1806</v>
      </c>
      <c r="E65" s="152"/>
      <c r="F65" s="152"/>
      <c r="G65" s="152"/>
      <c r="H65" s="152"/>
      <c r="I65" s="152"/>
      <c r="J65" s="153">
        <f>J112</f>
        <v>0</v>
      </c>
      <c r="K65" s="101"/>
      <c r="L65" s="154"/>
    </row>
    <row r="66" spans="2:12" s="10" customFormat="1" ht="19.899999999999999" customHeight="1">
      <c r="B66" s="150"/>
      <c r="C66" s="101"/>
      <c r="D66" s="151" t="s">
        <v>109</v>
      </c>
      <c r="E66" s="152"/>
      <c r="F66" s="152"/>
      <c r="G66" s="152"/>
      <c r="H66" s="152"/>
      <c r="I66" s="152"/>
      <c r="J66" s="153">
        <f>J123</f>
        <v>0</v>
      </c>
      <c r="K66" s="101"/>
      <c r="L66" s="154"/>
    </row>
    <row r="67" spans="2:12" s="10" customFormat="1" ht="19.899999999999999" customHeight="1">
      <c r="B67" s="150"/>
      <c r="C67" s="101"/>
      <c r="D67" s="151" t="s">
        <v>110</v>
      </c>
      <c r="E67" s="152"/>
      <c r="F67" s="152"/>
      <c r="G67" s="152"/>
      <c r="H67" s="152"/>
      <c r="I67" s="152"/>
      <c r="J67" s="153">
        <f>J138</f>
        <v>0</v>
      </c>
      <c r="K67" s="101"/>
      <c r="L67" s="154"/>
    </row>
    <row r="68" spans="2:12" s="10" customFormat="1" ht="14.85" customHeight="1">
      <c r="B68" s="150"/>
      <c r="C68" s="101"/>
      <c r="D68" s="151" t="s">
        <v>111</v>
      </c>
      <c r="E68" s="152"/>
      <c r="F68" s="152"/>
      <c r="G68" s="152"/>
      <c r="H68" s="152"/>
      <c r="I68" s="152"/>
      <c r="J68" s="153">
        <f>J139</f>
        <v>0</v>
      </c>
      <c r="K68" s="101"/>
      <c r="L68" s="154"/>
    </row>
    <row r="69" spans="2:12" s="10" customFormat="1" ht="14.85" customHeight="1">
      <c r="B69" s="150"/>
      <c r="C69" s="101"/>
      <c r="D69" s="151" t="s">
        <v>112</v>
      </c>
      <c r="E69" s="152"/>
      <c r="F69" s="152"/>
      <c r="G69" s="152"/>
      <c r="H69" s="152"/>
      <c r="I69" s="152"/>
      <c r="J69" s="153">
        <f>J151</f>
        <v>0</v>
      </c>
      <c r="K69" s="101"/>
      <c r="L69" s="154"/>
    </row>
    <row r="70" spans="2:12" s="10" customFormat="1" ht="19.899999999999999" customHeight="1">
      <c r="B70" s="150"/>
      <c r="C70" s="101"/>
      <c r="D70" s="151" t="s">
        <v>115</v>
      </c>
      <c r="E70" s="152"/>
      <c r="F70" s="152"/>
      <c r="G70" s="152"/>
      <c r="H70" s="152"/>
      <c r="I70" s="152"/>
      <c r="J70" s="153">
        <f>J314</f>
        <v>0</v>
      </c>
      <c r="K70" s="101"/>
      <c r="L70" s="154"/>
    </row>
    <row r="71" spans="2:12" s="10" customFormat="1" ht="14.85" customHeight="1">
      <c r="B71" s="150"/>
      <c r="C71" s="101"/>
      <c r="D71" s="151" t="s">
        <v>116</v>
      </c>
      <c r="E71" s="152"/>
      <c r="F71" s="152"/>
      <c r="G71" s="152"/>
      <c r="H71" s="152"/>
      <c r="I71" s="152"/>
      <c r="J71" s="153">
        <f>J315</f>
        <v>0</v>
      </c>
      <c r="K71" s="101"/>
      <c r="L71" s="154"/>
    </row>
    <row r="72" spans="2:12" s="10" customFormat="1" ht="14.85" customHeight="1">
      <c r="B72" s="150"/>
      <c r="C72" s="101"/>
      <c r="D72" s="151" t="s">
        <v>117</v>
      </c>
      <c r="E72" s="152"/>
      <c r="F72" s="152"/>
      <c r="G72" s="152"/>
      <c r="H72" s="152"/>
      <c r="I72" s="152"/>
      <c r="J72" s="153">
        <f>J324</f>
        <v>0</v>
      </c>
      <c r="K72" s="101"/>
      <c r="L72" s="154"/>
    </row>
    <row r="73" spans="2:12" s="10" customFormat="1" ht="14.85" customHeight="1">
      <c r="B73" s="150"/>
      <c r="C73" s="101"/>
      <c r="D73" s="151" t="s">
        <v>118</v>
      </c>
      <c r="E73" s="152"/>
      <c r="F73" s="152"/>
      <c r="G73" s="152"/>
      <c r="H73" s="152"/>
      <c r="I73" s="152"/>
      <c r="J73" s="153">
        <f>J336</f>
        <v>0</v>
      </c>
      <c r="K73" s="101"/>
      <c r="L73" s="154"/>
    </row>
    <row r="74" spans="2:12" s="10" customFormat="1" ht="19.899999999999999" customHeight="1">
      <c r="B74" s="150"/>
      <c r="C74" s="101"/>
      <c r="D74" s="151" t="s">
        <v>119</v>
      </c>
      <c r="E74" s="152"/>
      <c r="F74" s="152"/>
      <c r="G74" s="152"/>
      <c r="H74" s="152"/>
      <c r="I74" s="152"/>
      <c r="J74" s="153">
        <f>J429</f>
        <v>0</v>
      </c>
      <c r="K74" s="101"/>
      <c r="L74" s="154"/>
    </row>
    <row r="75" spans="2:12" s="10" customFormat="1" ht="19.899999999999999" customHeight="1">
      <c r="B75" s="150"/>
      <c r="C75" s="101"/>
      <c r="D75" s="151" t="s">
        <v>120</v>
      </c>
      <c r="E75" s="152"/>
      <c r="F75" s="152"/>
      <c r="G75" s="152"/>
      <c r="H75" s="152"/>
      <c r="I75" s="152"/>
      <c r="J75" s="153">
        <f>J439</f>
        <v>0</v>
      </c>
      <c r="K75" s="101"/>
      <c r="L75" s="154"/>
    </row>
    <row r="76" spans="2:12" s="9" customFormat="1" ht="24.95" customHeight="1">
      <c r="B76" s="144"/>
      <c r="C76" s="145"/>
      <c r="D76" s="146" t="s">
        <v>121</v>
      </c>
      <c r="E76" s="147"/>
      <c r="F76" s="147"/>
      <c r="G76" s="147"/>
      <c r="H76" s="147"/>
      <c r="I76" s="147"/>
      <c r="J76" s="148">
        <f>J442</f>
        <v>0</v>
      </c>
      <c r="K76" s="145"/>
      <c r="L76" s="149"/>
    </row>
    <row r="77" spans="2:12" s="10" customFormat="1" ht="19.899999999999999" customHeight="1">
      <c r="B77" s="150"/>
      <c r="C77" s="101"/>
      <c r="D77" s="151" t="s">
        <v>1807</v>
      </c>
      <c r="E77" s="152"/>
      <c r="F77" s="152"/>
      <c r="G77" s="152"/>
      <c r="H77" s="152"/>
      <c r="I77" s="152"/>
      <c r="J77" s="153">
        <f>J443</f>
        <v>0</v>
      </c>
      <c r="K77" s="101"/>
      <c r="L77" s="154"/>
    </row>
    <row r="78" spans="2:12" s="10" customFormat="1" ht="19.899999999999999" customHeight="1">
      <c r="B78" s="150"/>
      <c r="C78" s="101"/>
      <c r="D78" s="151" t="s">
        <v>124</v>
      </c>
      <c r="E78" s="152"/>
      <c r="F78" s="152"/>
      <c r="G78" s="152"/>
      <c r="H78" s="152"/>
      <c r="I78" s="152"/>
      <c r="J78" s="153">
        <f>J570</f>
        <v>0</v>
      </c>
      <c r="K78" s="101"/>
      <c r="L78" s="154"/>
    </row>
    <row r="79" spans="2:12" s="10" customFormat="1" ht="19.899999999999999" customHeight="1">
      <c r="B79" s="150"/>
      <c r="C79" s="101"/>
      <c r="D79" s="151" t="s">
        <v>127</v>
      </c>
      <c r="E79" s="152"/>
      <c r="F79" s="152"/>
      <c r="G79" s="152"/>
      <c r="H79" s="152"/>
      <c r="I79" s="152"/>
      <c r="J79" s="153">
        <f>J583</f>
        <v>0</v>
      </c>
      <c r="K79" s="101"/>
      <c r="L79" s="154"/>
    </row>
    <row r="80" spans="2:12" s="10" customFormat="1" ht="19.899999999999999" customHeight="1">
      <c r="B80" s="150"/>
      <c r="C80" s="101"/>
      <c r="D80" s="151" t="s">
        <v>129</v>
      </c>
      <c r="E80" s="152"/>
      <c r="F80" s="152"/>
      <c r="G80" s="152"/>
      <c r="H80" s="152"/>
      <c r="I80" s="152"/>
      <c r="J80" s="153">
        <f>J604</f>
        <v>0</v>
      </c>
      <c r="K80" s="101"/>
      <c r="L80" s="154"/>
    </row>
    <row r="81" spans="1:31" s="10" customFormat="1" ht="19.899999999999999" customHeight="1">
      <c r="B81" s="150"/>
      <c r="C81" s="101"/>
      <c r="D81" s="151" t="s">
        <v>130</v>
      </c>
      <c r="E81" s="152"/>
      <c r="F81" s="152"/>
      <c r="G81" s="152"/>
      <c r="H81" s="152"/>
      <c r="I81" s="152"/>
      <c r="J81" s="153">
        <f>J613</f>
        <v>0</v>
      </c>
      <c r="K81" s="101"/>
      <c r="L81" s="154"/>
    </row>
    <row r="82" spans="1:31" s="10" customFormat="1" ht="19.899999999999999" customHeight="1">
      <c r="B82" s="150"/>
      <c r="C82" s="101"/>
      <c r="D82" s="151" t="s">
        <v>131</v>
      </c>
      <c r="E82" s="152"/>
      <c r="F82" s="152"/>
      <c r="G82" s="152"/>
      <c r="H82" s="152"/>
      <c r="I82" s="152"/>
      <c r="J82" s="153">
        <f>J639</f>
        <v>0</v>
      </c>
      <c r="K82" s="101"/>
      <c r="L82" s="154"/>
    </row>
    <row r="83" spans="1:31" s="10" customFormat="1" ht="19.899999999999999" customHeight="1">
      <c r="B83" s="150"/>
      <c r="C83" s="101"/>
      <c r="D83" s="151" t="s">
        <v>1808</v>
      </c>
      <c r="E83" s="152"/>
      <c r="F83" s="152"/>
      <c r="G83" s="152"/>
      <c r="H83" s="152"/>
      <c r="I83" s="152"/>
      <c r="J83" s="153">
        <f>J655</f>
        <v>0</v>
      </c>
      <c r="K83" s="101"/>
      <c r="L83" s="154"/>
    </row>
    <row r="84" spans="1:31" s="10" customFormat="1" ht="19.899999999999999" customHeight="1">
      <c r="B84" s="150"/>
      <c r="C84" s="101"/>
      <c r="D84" s="151" t="s">
        <v>1809</v>
      </c>
      <c r="E84" s="152"/>
      <c r="F84" s="152"/>
      <c r="G84" s="152"/>
      <c r="H84" s="152"/>
      <c r="I84" s="152"/>
      <c r="J84" s="153">
        <f>J659</f>
        <v>0</v>
      </c>
      <c r="K84" s="101"/>
      <c r="L84" s="154"/>
    </row>
    <row r="85" spans="1:31" s="10" customFormat="1" ht="19.899999999999999" customHeight="1">
      <c r="B85" s="150"/>
      <c r="C85" s="101"/>
      <c r="D85" s="151" t="s">
        <v>1810</v>
      </c>
      <c r="E85" s="152"/>
      <c r="F85" s="152"/>
      <c r="G85" s="152"/>
      <c r="H85" s="152"/>
      <c r="I85" s="152"/>
      <c r="J85" s="153">
        <f>J663</f>
        <v>0</v>
      </c>
      <c r="K85" s="101"/>
      <c r="L85" s="154"/>
    </row>
    <row r="86" spans="1:31" s="10" customFormat="1" ht="19.899999999999999" customHeight="1">
      <c r="B86" s="150"/>
      <c r="C86" s="101"/>
      <c r="D86" s="151" t="s">
        <v>135</v>
      </c>
      <c r="E86" s="152"/>
      <c r="F86" s="152"/>
      <c r="G86" s="152"/>
      <c r="H86" s="152"/>
      <c r="I86" s="152"/>
      <c r="J86" s="153">
        <f>J673</f>
        <v>0</v>
      </c>
      <c r="K86" s="101"/>
      <c r="L86" s="154"/>
    </row>
    <row r="87" spans="1:31" s="10" customFormat="1" ht="19.899999999999999" customHeight="1">
      <c r="B87" s="150"/>
      <c r="C87" s="101"/>
      <c r="D87" s="151" t="s">
        <v>136</v>
      </c>
      <c r="E87" s="152"/>
      <c r="F87" s="152"/>
      <c r="G87" s="152"/>
      <c r="H87" s="152"/>
      <c r="I87" s="152"/>
      <c r="J87" s="153">
        <f>J691</f>
        <v>0</v>
      </c>
      <c r="K87" s="101"/>
      <c r="L87" s="154"/>
    </row>
    <row r="88" spans="1:31" s="9" customFormat="1" ht="24.95" customHeight="1">
      <c r="B88" s="144"/>
      <c r="C88" s="145"/>
      <c r="D88" s="146" t="s">
        <v>138</v>
      </c>
      <c r="E88" s="147"/>
      <c r="F88" s="147"/>
      <c r="G88" s="147"/>
      <c r="H88" s="147"/>
      <c r="I88" s="147"/>
      <c r="J88" s="148">
        <f>J730</f>
        <v>0</v>
      </c>
      <c r="K88" s="145"/>
      <c r="L88" s="149"/>
    </row>
    <row r="89" spans="1:31" s="2" customFormat="1" ht="21.75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31" s="2" customFormat="1" ht="6.95" customHeight="1">
      <c r="A90" s="38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4" spans="1:31" s="2" customFormat="1" ht="6.95" customHeight="1">
      <c r="A94" s="38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11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1" s="2" customFormat="1" ht="24.95" customHeight="1">
      <c r="A95" s="38"/>
      <c r="B95" s="39"/>
      <c r="C95" s="27" t="s">
        <v>139</v>
      </c>
      <c r="D95" s="40"/>
      <c r="E95" s="40"/>
      <c r="F95" s="40"/>
      <c r="G95" s="40"/>
      <c r="H95" s="40"/>
      <c r="I95" s="40"/>
      <c r="J95" s="40"/>
      <c r="K95" s="40"/>
      <c r="L95" s="11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1" s="2" customFormat="1" ht="6.95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1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pans="1:63" s="2" customFormat="1" ht="12" customHeight="1">
      <c r="A97" s="38"/>
      <c r="B97" s="39"/>
      <c r="C97" s="33" t="s">
        <v>16</v>
      </c>
      <c r="D97" s="40"/>
      <c r="E97" s="40"/>
      <c r="F97" s="40"/>
      <c r="G97" s="40"/>
      <c r="H97" s="40"/>
      <c r="I97" s="40"/>
      <c r="J97" s="40"/>
      <c r="K97" s="40"/>
      <c r="L97" s="117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pans="1:63" s="2" customFormat="1" ht="16.5" customHeight="1">
      <c r="A98" s="38"/>
      <c r="B98" s="39"/>
      <c r="C98" s="40"/>
      <c r="D98" s="40"/>
      <c r="E98" s="416" t="str">
        <f>E7</f>
        <v>Revitalizace areálu CM Náměšť nad Oslavou</v>
      </c>
      <c r="F98" s="417"/>
      <c r="G98" s="417"/>
      <c r="H98" s="417"/>
      <c r="I98" s="40"/>
      <c r="J98" s="40"/>
      <c r="K98" s="40"/>
      <c r="L98" s="117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pans="1:63" s="1" customFormat="1" ht="12" customHeight="1">
      <c r="B99" s="25"/>
      <c r="C99" s="33" t="s">
        <v>100</v>
      </c>
      <c r="D99" s="26"/>
      <c r="E99" s="26"/>
      <c r="F99" s="26"/>
      <c r="G99" s="26"/>
      <c r="H99" s="26"/>
      <c r="I99" s="26"/>
      <c r="J99" s="26"/>
      <c r="K99" s="26"/>
      <c r="L99" s="24"/>
    </row>
    <row r="100" spans="1:63" s="2" customFormat="1" ht="16.5" customHeight="1">
      <c r="A100" s="38"/>
      <c r="B100" s="39"/>
      <c r="C100" s="40"/>
      <c r="D100" s="40"/>
      <c r="E100" s="416" t="s">
        <v>1805</v>
      </c>
      <c r="F100" s="418"/>
      <c r="G100" s="418"/>
      <c r="H100" s="418"/>
      <c r="I100" s="40"/>
      <c r="J100" s="40"/>
      <c r="K100" s="40"/>
      <c r="L100" s="117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pans="1:63" s="2" customFormat="1" ht="12" customHeight="1">
      <c r="A101" s="38"/>
      <c r="B101" s="39"/>
      <c r="C101" s="33" t="s">
        <v>102</v>
      </c>
      <c r="D101" s="40"/>
      <c r="E101" s="40"/>
      <c r="F101" s="40"/>
      <c r="G101" s="40"/>
      <c r="H101" s="40"/>
      <c r="I101" s="40"/>
      <c r="J101" s="40"/>
      <c r="K101" s="40"/>
      <c r="L101" s="117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pans="1:63" s="2" customFormat="1" ht="16.5" customHeight="1">
      <c r="A102" s="38"/>
      <c r="B102" s="39"/>
      <c r="C102" s="40"/>
      <c r="D102" s="40"/>
      <c r="E102" s="365" t="str">
        <f>E11</f>
        <v>01 - stavební část</v>
      </c>
      <c r="F102" s="418"/>
      <c r="G102" s="418"/>
      <c r="H102" s="418"/>
      <c r="I102" s="40"/>
      <c r="J102" s="40"/>
      <c r="K102" s="40"/>
      <c r="L102" s="117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pans="1:63" s="2" customFormat="1" ht="6.95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117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1:63" s="2" customFormat="1" ht="12" customHeight="1">
      <c r="A104" s="38"/>
      <c r="B104" s="39"/>
      <c r="C104" s="33" t="s">
        <v>21</v>
      </c>
      <c r="D104" s="40"/>
      <c r="E104" s="40"/>
      <c r="F104" s="31" t="str">
        <f>F14</f>
        <v>Náměšť nad Oslavou</v>
      </c>
      <c r="G104" s="40"/>
      <c r="H104" s="40"/>
      <c r="I104" s="33" t="s">
        <v>23</v>
      </c>
      <c r="J104" s="63" t="str">
        <f>IF(J14="","",J14)</f>
        <v>3. 12. 2024</v>
      </c>
      <c r="K104" s="40"/>
      <c r="L104" s="117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pans="1:63" s="2" customFormat="1" ht="6.95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117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1:63" s="2" customFormat="1" ht="25.7" customHeight="1">
      <c r="A106" s="38"/>
      <c r="B106" s="39"/>
      <c r="C106" s="33" t="s">
        <v>25</v>
      </c>
      <c r="D106" s="40"/>
      <c r="E106" s="40"/>
      <c r="F106" s="31" t="str">
        <f>E17</f>
        <v>KSÚSV, přís.org., Kosovská 1122/16, Jihlava 58601</v>
      </c>
      <c r="G106" s="40"/>
      <c r="H106" s="40"/>
      <c r="I106" s="33" t="s">
        <v>31</v>
      </c>
      <c r="J106" s="36" t="str">
        <f>E23</f>
        <v>Obchodní projekt Jihlava, spol.s r.o.</v>
      </c>
      <c r="K106" s="40"/>
      <c r="L106" s="117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1:63" s="2" customFormat="1" ht="15.2" customHeight="1">
      <c r="A107" s="38"/>
      <c r="B107" s="39"/>
      <c r="C107" s="33" t="s">
        <v>29</v>
      </c>
      <c r="D107" s="40"/>
      <c r="E107" s="40"/>
      <c r="F107" s="31" t="str">
        <f>IF(E20="","",E20)</f>
        <v>Vyplň údaj</v>
      </c>
      <c r="G107" s="40"/>
      <c r="H107" s="40"/>
      <c r="I107" s="33" t="s">
        <v>34</v>
      </c>
      <c r="J107" s="36" t="str">
        <f>E26</f>
        <v>Fr.Neuwirth</v>
      </c>
      <c r="K107" s="40"/>
      <c r="L107" s="117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pans="1:63" s="2" customFormat="1" ht="10.35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117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1:63" s="11" customFormat="1" ht="29.25" customHeight="1">
      <c r="A109" s="155"/>
      <c r="B109" s="156"/>
      <c r="C109" s="157" t="s">
        <v>140</v>
      </c>
      <c r="D109" s="158" t="s">
        <v>57</v>
      </c>
      <c r="E109" s="158" t="s">
        <v>53</v>
      </c>
      <c r="F109" s="158" t="s">
        <v>54</v>
      </c>
      <c r="G109" s="158" t="s">
        <v>141</v>
      </c>
      <c r="H109" s="158" t="s">
        <v>142</v>
      </c>
      <c r="I109" s="158" t="s">
        <v>143</v>
      </c>
      <c r="J109" s="158" t="s">
        <v>106</v>
      </c>
      <c r="K109" s="159" t="s">
        <v>144</v>
      </c>
      <c r="L109" s="160"/>
      <c r="M109" s="72" t="s">
        <v>19</v>
      </c>
      <c r="N109" s="73" t="s">
        <v>42</v>
      </c>
      <c r="O109" s="73" t="s">
        <v>145</v>
      </c>
      <c r="P109" s="73" t="s">
        <v>146</v>
      </c>
      <c r="Q109" s="73" t="s">
        <v>147</v>
      </c>
      <c r="R109" s="73" t="s">
        <v>148</v>
      </c>
      <c r="S109" s="73" t="s">
        <v>149</v>
      </c>
      <c r="T109" s="74" t="s">
        <v>150</v>
      </c>
      <c r="U109" s="155"/>
      <c r="V109" s="155"/>
      <c r="W109" s="155"/>
      <c r="X109" s="155"/>
      <c r="Y109" s="155"/>
      <c r="Z109" s="155"/>
      <c r="AA109" s="155"/>
      <c r="AB109" s="155"/>
      <c r="AC109" s="155"/>
      <c r="AD109" s="155"/>
      <c r="AE109" s="155"/>
    </row>
    <row r="110" spans="1:63" s="2" customFormat="1" ht="22.9" customHeight="1">
      <c r="A110" s="38"/>
      <c r="B110" s="39"/>
      <c r="C110" s="79" t="s">
        <v>151</v>
      </c>
      <c r="D110" s="40"/>
      <c r="E110" s="40"/>
      <c r="F110" s="40"/>
      <c r="G110" s="40"/>
      <c r="H110" s="40"/>
      <c r="I110" s="40"/>
      <c r="J110" s="161">
        <f>BK110</f>
        <v>0</v>
      </c>
      <c r="K110" s="40"/>
      <c r="L110" s="43"/>
      <c r="M110" s="75"/>
      <c r="N110" s="162"/>
      <c r="O110" s="76"/>
      <c r="P110" s="163">
        <f>P111+P442+P730</f>
        <v>0</v>
      </c>
      <c r="Q110" s="76"/>
      <c r="R110" s="163">
        <f>R111+R442+R730</f>
        <v>24.624455480000005</v>
      </c>
      <c r="S110" s="76"/>
      <c r="T110" s="164">
        <f>T111+T442+T730</f>
        <v>41.950023950000002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21" t="s">
        <v>71</v>
      </c>
      <c r="AU110" s="21" t="s">
        <v>107</v>
      </c>
      <c r="BK110" s="165">
        <f>BK111+BK442+BK730</f>
        <v>0</v>
      </c>
    </row>
    <row r="111" spans="1:63" s="12" customFormat="1" ht="25.9" customHeight="1">
      <c r="B111" s="166"/>
      <c r="C111" s="167"/>
      <c r="D111" s="168" t="s">
        <v>71</v>
      </c>
      <c r="E111" s="169" t="s">
        <v>152</v>
      </c>
      <c r="F111" s="169" t="s">
        <v>153</v>
      </c>
      <c r="G111" s="167"/>
      <c r="H111" s="167"/>
      <c r="I111" s="170"/>
      <c r="J111" s="171">
        <f>BK111</f>
        <v>0</v>
      </c>
      <c r="K111" s="167"/>
      <c r="L111" s="172"/>
      <c r="M111" s="173"/>
      <c r="N111" s="174"/>
      <c r="O111" s="174"/>
      <c r="P111" s="175">
        <f>P112+P123+P138+P314+P429+P439</f>
        <v>0</v>
      </c>
      <c r="Q111" s="174"/>
      <c r="R111" s="175">
        <f>R112+R123+R138+R314+R429+R439</f>
        <v>16.673131690000005</v>
      </c>
      <c r="S111" s="174"/>
      <c r="T111" s="176">
        <f>T112+T123+T138+T314+T429+T439</f>
        <v>41.937494900000004</v>
      </c>
      <c r="AR111" s="177" t="s">
        <v>79</v>
      </c>
      <c r="AT111" s="178" t="s">
        <v>71</v>
      </c>
      <c r="AU111" s="178" t="s">
        <v>72</v>
      </c>
      <c r="AY111" s="177" t="s">
        <v>154</v>
      </c>
      <c r="BK111" s="179">
        <f>BK112+BK123+BK138+BK314+BK429+BK439</f>
        <v>0</v>
      </c>
    </row>
    <row r="112" spans="1:63" s="12" customFormat="1" ht="22.9" customHeight="1">
      <c r="B112" s="166"/>
      <c r="C112" s="167"/>
      <c r="D112" s="168" t="s">
        <v>71</v>
      </c>
      <c r="E112" s="180" t="s">
        <v>162</v>
      </c>
      <c r="F112" s="180" t="s">
        <v>1811</v>
      </c>
      <c r="G112" s="167"/>
      <c r="H112" s="167"/>
      <c r="I112" s="170"/>
      <c r="J112" s="181">
        <f>BK112</f>
        <v>0</v>
      </c>
      <c r="K112" s="167"/>
      <c r="L112" s="172"/>
      <c r="M112" s="173"/>
      <c r="N112" s="174"/>
      <c r="O112" s="174"/>
      <c r="P112" s="175">
        <f>SUM(P113:P122)</f>
        <v>0</v>
      </c>
      <c r="Q112" s="174"/>
      <c r="R112" s="175">
        <f>SUM(R113:R122)</f>
        <v>2.1170808000000001</v>
      </c>
      <c r="S112" s="174"/>
      <c r="T112" s="176">
        <f>SUM(T113:T122)</f>
        <v>0</v>
      </c>
      <c r="AR112" s="177" t="s">
        <v>79</v>
      </c>
      <c r="AT112" s="178" t="s">
        <v>71</v>
      </c>
      <c r="AU112" s="178" t="s">
        <v>79</v>
      </c>
      <c r="AY112" s="177" t="s">
        <v>154</v>
      </c>
      <c r="BK112" s="179">
        <f>SUM(BK113:BK122)</f>
        <v>0</v>
      </c>
    </row>
    <row r="113" spans="1:65" s="2" customFormat="1" ht="16.5" customHeight="1">
      <c r="A113" s="38"/>
      <c r="B113" s="39"/>
      <c r="C113" s="182" t="s">
        <v>79</v>
      </c>
      <c r="D113" s="182" t="s">
        <v>157</v>
      </c>
      <c r="E113" s="183" t="s">
        <v>1812</v>
      </c>
      <c r="F113" s="184" t="s">
        <v>1813</v>
      </c>
      <c r="G113" s="185" t="s">
        <v>497</v>
      </c>
      <c r="H113" s="186">
        <v>0.81</v>
      </c>
      <c r="I113" s="187"/>
      <c r="J113" s="188">
        <f>ROUND(I113*H113,2)</f>
        <v>0</v>
      </c>
      <c r="K113" s="184" t="s">
        <v>161</v>
      </c>
      <c r="L113" s="43"/>
      <c r="M113" s="189" t="s">
        <v>19</v>
      </c>
      <c r="N113" s="190" t="s">
        <v>43</v>
      </c>
      <c r="O113" s="68"/>
      <c r="P113" s="191">
        <f>O113*H113</f>
        <v>0</v>
      </c>
      <c r="Q113" s="191">
        <v>2.5019800000000001</v>
      </c>
      <c r="R113" s="191">
        <f>Q113*H113</f>
        <v>2.0266038000000002</v>
      </c>
      <c r="S113" s="191">
        <v>0</v>
      </c>
      <c r="T113" s="19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93" t="s">
        <v>162</v>
      </c>
      <c r="AT113" s="193" t="s">
        <v>157</v>
      </c>
      <c r="AU113" s="193" t="s">
        <v>81</v>
      </c>
      <c r="AY113" s="21" t="s">
        <v>154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1" t="s">
        <v>79</v>
      </c>
      <c r="BK113" s="194">
        <f>ROUND(I113*H113,2)</f>
        <v>0</v>
      </c>
      <c r="BL113" s="21" t="s">
        <v>162</v>
      </c>
      <c r="BM113" s="193" t="s">
        <v>1814</v>
      </c>
    </row>
    <row r="114" spans="1:65" s="2" customFormat="1" ht="11.25">
      <c r="A114" s="38"/>
      <c r="B114" s="39"/>
      <c r="C114" s="40"/>
      <c r="D114" s="195" t="s">
        <v>164</v>
      </c>
      <c r="E114" s="40"/>
      <c r="F114" s="196" t="s">
        <v>1815</v>
      </c>
      <c r="G114" s="40"/>
      <c r="H114" s="40"/>
      <c r="I114" s="197"/>
      <c r="J114" s="40"/>
      <c r="K114" s="40"/>
      <c r="L114" s="43"/>
      <c r="M114" s="198"/>
      <c r="N114" s="199"/>
      <c r="O114" s="68"/>
      <c r="P114" s="68"/>
      <c r="Q114" s="68"/>
      <c r="R114" s="68"/>
      <c r="S114" s="68"/>
      <c r="T114" s="69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21" t="s">
        <v>164</v>
      </c>
      <c r="AU114" s="21" t="s">
        <v>81</v>
      </c>
    </row>
    <row r="115" spans="1:65" s="13" customFormat="1" ht="11.25">
      <c r="B115" s="200"/>
      <c r="C115" s="201"/>
      <c r="D115" s="202" t="s">
        <v>166</v>
      </c>
      <c r="E115" s="203" t="s">
        <v>19</v>
      </c>
      <c r="F115" s="204" t="s">
        <v>1816</v>
      </c>
      <c r="G115" s="201"/>
      <c r="H115" s="205">
        <v>0.81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166</v>
      </c>
      <c r="AU115" s="211" t="s">
        <v>81</v>
      </c>
      <c r="AV115" s="13" t="s">
        <v>81</v>
      </c>
      <c r="AW115" s="13" t="s">
        <v>33</v>
      </c>
      <c r="AX115" s="13" t="s">
        <v>72</v>
      </c>
      <c r="AY115" s="211" t="s">
        <v>154</v>
      </c>
    </row>
    <row r="116" spans="1:65" s="14" customFormat="1" ht="11.25">
      <c r="B116" s="212"/>
      <c r="C116" s="213"/>
      <c r="D116" s="202" t="s">
        <v>166</v>
      </c>
      <c r="E116" s="214" t="s">
        <v>19</v>
      </c>
      <c r="F116" s="215" t="s">
        <v>168</v>
      </c>
      <c r="G116" s="213"/>
      <c r="H116" s="216">
        <v>0.81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166</v>
      </c>
      <c r="AU116" s="222" t="s">
        <v>81</v>
      </c>
      <c r="AV116" s="14" t="s">
        <v>169</v>
      </c>
      <c r="AW116" s="14" t="s">
        <v>33</v>
      </c>
      <c r="AX116" s="14" t="s">
        <v>79</v>
      </c>
      <c r="AY116" s="222" t="s">
        <v>154</v>
      </c>
    </row>
    <row r="117" spans="1:65" s="2" customFormat="1" ht="16.5" customHeight="1">
      <c r="A117" s="38"/>
      <c r="B117" s="39"/>
      <c r="C117" s="182" t="s">
        <v>81</v>
      </c>
      <c r="D117" s="182" t="s">
        <v>157</v>
      </c>
      <c r="E117" s="183" t="s">
        <v>1817</v>
      </c>
      <c r="F117" s="184" t="s">
        <v>1818</v>
      </c>
      <c r="G117" s="185" t="s">
        <v>160</v>
      </c>
      <c r="H117" s="186">
        <v>8.1</v>
      </c>
      <c r="I117" s="187"/>
      <c r="J117" s="188">
        <f>ROUND(I117*H117,2)</f>
        <v>0</v>
      </c>
      <c r="K117" s="184" t="s">
        <v>161</v>
      </c>
      <c r="L117" s="43"/>
      <c r="M117" s="189" t="s">
        <v>19</v>
      </c>
      <c r="N117" s="190" t="s">
        <v>43</v>
      </c>
      <c r="O117" s="68"/>
      <c r="P117" s="191">
        <f>O117*H117</f>
        <v>0</v>
      </c>
      <c r="Q117" s="191">
        <v>1.1169999999999999E-2</v>
      </c>
      <c r="R117" s="191">
        <f>Q117*H117</f>
        <v>9.0476999999999988E-2</v>
      </c>
      <c r="S117" s="191">
        <v>0</v>
      </c>
      <c r="T117" s="19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3" t="s">
        <v>162</v>
      </c>
      <c r="AT117" s="193" t="s">
        <v>157</v>
      </c>
      <c r="AU117" s="193" t="s">
        <v>81</v>
      </c>
      <c r="AY117" s="21" t="s">
        <v>154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1" t="s">
        <v>79</v>
      </c>
      <c r="BK117" s="194">
        <f>ROUND(I117*H117,2)</f>
        <v>0</v>
      </c>
      <c r="BL117" s="21" t="s">
        <v>162</v>
      </c>
      <c r="BM117" s="193" t="s">
        <v>1819</v>
      </c>
    </row>
    <row r="118" spans="1:65" s="2" customFormat="1" ht="11.25">
      <c r="A118" s="38"/>
      <c r="B118" s="39"/>
      <c r="C118" s="40"/>
      <c r="D118" s="195" t="s">
        <v>164</v>
      </c>
      <c r="E118" s="40"/>
      <c r="F118" s="196" t="s">
        <v>1820</v>
      </c>
      <c r="G118" s="40"/>
      <c r="H118" s="40"/>
      <c r="I118" s="197"/>
      <c r="J118" s="40"/>
      <c r="K118" s="40"/>
      <c r="L118" s="43"/>
      <c r="M118" s="198"/>
      <c r="N118" s="199"/>
      <c r="O118" s="68"/>
      <c r="P118" s="68"/>
      <c r="Q118" s="68"/>
      <c r="R118" s="68"/>
      <c r="S118" s="68"/>
      <c r="T118" s="69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21" t="s">
        <v>164</v>
      </c>
      <c r="AU118" s="21" t="s">
        <v>81</v>
      </c>
    </row>
    <row r="119" spans="1:65" s="13" customFormat="1" ht="11.25">
      <c r="B119" s="200"/>
      <c r="C119" s="201"/>
      <c r="D119" s="202" t="s">
        <v>166</v>
      </c>
      <c r="E119" s="203" t="s">
        <v>19</v>
      </c>
      <c r="F119" s="204" t="s">
        <v>1821</v>
      </c>
      <c r="G119" s="201"/>
      <c r="H119" s="205">
        <v>8.1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166</v>
      </c>
      <c r="AU119" s="211" t="s">
        <v>81</v>
      </c>
      <c r="AV119" s="13" t="s">
        <v>81</v>
      </c>
      <c r="AW119" s="13" t="s">
        <v>33</v>
      </c>
      <c r="AX119" s="13" t="s">
        <v>72</v>
      </c>
      <c r="AY119" s="211" t="s">
        <v>154</v>
      </c>
    </row>
    <row r="120" spans="1:65" s="14" customFormat="1" ht="11.25">
      <c r="B120" s="212"/>
      <c r="C120" s="213"/>
      <c r="D120" s="202" t="s">
        <v>166</v>
      </c>
      <c r="E120" s="214" t="s">
        <v>19</v>
      </c>
      <c r="F120" s="215" t="s">
        <v>168</v>
      </c>
      <c r="G120" s="213"/>
      <c r="H120" s="216">
        <v>8.1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166</v>
      </c>
      <c r="AU120" s="222" t="s">
        <v>81</v>
      </c>
      <c r="AV120" s="14" t="s">
        <v>169</v>
      </c>
      <c r="AW120" s="14" t="s">
        <v>33</v>
      </c>
      <c r="AX120" s="14" t="s">
        <v>79</v>
      </c>
      <c r="AY120" s="222" t="s">
        <v>154</v>
      </c>
    </row>
    <row r="121" spans="1:65" s="2" customFormat="1" ht="16.5" customHeight="1">
      <c r="A121" s="38"/>
      <c r="B121" s="39"/>
      <c r="C121" s="182" t="s">
        <v>169</v>
      </c>
      <c r="D121" s="182" t="s">
        <v>157</v>
      </c>
      <c r="E121" s="183" t="s">
        <v>1822</v>
      </c>
      <c r="F121" s="184" t="s">
        <v>1823</v>
      </c>
      <c r="G121" s="185" t="s">
        <v>160</v>
      </c>
      <c r="H121" s="186">
        <v>8.1</v>
      </c>
      <c r="I121" s="187"/>
      <c r="J121" s="188">
        <f>ROUND(I121*H121,2)</f>
        <v>0</v>
      </c>
      <c r="K121" s="184" t="s">
        <v>161</v>
      </c>
      <c r="L121" s="43"/>
      <c r="M121" s="189" t="s">
        <v>19</v>
      </c>
      <c r="N121" s="190" t="s">
        <v>43</v>
      </c>
      <c r="O121" s="68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3" t="s">
        <v>162</v>
      </c>
      <c r="AT121" s="193" t="s">
        <v>157</v>
      </c>
      <c r="AU121" s="193" t="s">
        <v>81</v>
      </c>
      <c r="AY121" s="21" t="s">
        <v>154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1" t="s">
        <v>79</v>
      </c>
      <c r="BK121" s="194">
        <f>ROUND(I121*H121,2)</f>
        <v>0</v>
      </c>
      <c r="BL121" s="21" t="s">
        <v>162</v>
      </c>
      <c r="BM121" s="193" t="s">
        <v>1824</v>
      </c>
    </row>
    <row r="122" spans="1:65" s="2" customFormat="1" ht="11.25">
      <c r="A122" s="38"/>
      <c r="B122" s="39"/>
      <c r="C122" s="40"/>
      <c r="D122" s="195" t="s">
        <v>164</v>
      </c>
      <c r="E122" s="40"/>
      <c r="F122" s="196" t="s">
        <v>1825</v>
      </c>
      <c r="G122" s="40"/>
      <c r="H122" s="40"/>
      <c r="I122" s="197"/>
      <c r="J122" s="40"/>
      <c r="K122" s="40"/>
      <c r="L122" s="43"/>
      <c r="M122" s="198"/>
      <c r="N122" s="199"/>
      <c r="O122" s="68"/>
      <c r="P122" s="68"/>
      <c r="Q122" s="68"/>
      <c r="R122" s="68"/>
      <c r="S122" s="68"/>
      <c r="T122" s="69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21" t="s">
        <v>164</v>
      </c>
      <c r="AU122" s="21" t="s">
        <v>81</v>
      </c>
    </row>
    <row r="123" spans="1:65" s="12" customFormat="1" ht="22.9" customHeight="1">
      <c r="B123" s="166"/>
      <c r="C123" s="167"/>
      <c r="D123" s="168" t="s">
        <v>71</v>
      </c>
      <c r="E123" s="180" t="s">
        <v>155</v>
      </c>
      <c r="F123" s="180" t="s">
        <v>156</v>
      </c>
      <c r="G123" s="167"/>
      <c r="H123" s="167"/>
      <c r="I123" s="170"/>
      <c r="J123" s="181">
        <f>BK123</f>
        <v>0</v>
      </c>
      <c r="K123" s="167"/>
      <c r="L123" s="172"/>
      <c r="M123" s="173"/>
      <c r="N123" s="174"/>
      <c r="O123" s="174"/>
      <c r="P123" s="175">
        <f>SUM(P124:P137)</f>
        <v>0</v>
      </c>
      <c r="Q123" s="174"/>
      <c r="R123" s="175">
        <f>SUM(R124:R137)</f>
        <v>0.85701420000000006</v>
      </c>
      <c r="S123" s="174"/>
      <c r="T123" s="176">
        <f>SUM(T124:T137)</f>
        <v>0</v>
      </c>
      <c r="AR123" s="177" t="s">
        <v>79</v>
      </c>
      <c r="AT123" s="178" t="s">
        <v>71</v>
      </c>
      <c r="AU123" s="178" t="s">
        <v>79</v>
      </c>
      <c r="AY123" s="177" t="s">
        <v>154</v>
      </c>
      <c r="BK123" s="179">
        <f>SUM(BK124:BK137)</f>
        <v>0</v>
      </c>
    </row>
    <row r="124" spans="1:65" s="2" customFormat="1" ht="21.75" customHeight="1">
      <c r="A124" s="38"/>
      <c r="B124" s="39"/>
      <c r="C124" s="182" t="s">
        <v>162</v>
      </c>
      <c r="D124" s="182" t="s">
        <v>157</v>
      </c>
      <c r="E124" s="183" t="s">
        <v>158</v>
      </c>
      <c r="F124" s="184" t="s">
        <v>159</v>
      </c>
      <c r="G124" s="185" t="s">
        <v>160</v>
      </c>
      <c r="H124" s="186">
        <v>1.26</v>
      </c>
      <c r="I124" s="187"/>
      <c r="J124" s="188">
        <f>ROUND(I124*H124,2)</f>
        <v>0</v>
      </c>
      <c r="K124" s="184" t="s">
        <v>161</v>
      </c>
      <c r="L124" s="43"/>
      <c r="M124" s="189" t="s">
        <v>19</v>
      </c>
      <c r="N124" s="190" t="s">
        <v>43</v>
      </c>
      <c r="O124" s="68"/>
      <c r="P124" s="191">
        <f>O124*H124</f>
        <v>0</v>
      </c>
      <c r="Q124" s="191">
        <v>0.115</v>
      </c>
      <c r="R124" s="191">
        <f>Q124*H124</f>
        <v>0.1449</v>
      </c>
      <c r="S124" s="191">
        <v>0</v>
      </c>
      <c r="T124" s="19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3" t="s">
        <v>162</v>
      </c>
      <c r="AT124" s="193" t="s">
        <v>157</v>
      </c>
      <c r="AU124" s="193" t="s">
        <v>81</v>
      </c>
      <c r="AY124" s="21" t="s">
        <v>154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1" t="s">
        <v>79</v>
      </c>
      <c r="BK124" s="194">
        <f>ROUND(I124*H124,2)</f>
        <v>0</v>
      </c>
      <c r="BL124" s="21" t="s">
        <v>162</v>
      </c>
      <c r="BM124" s="193" t="s">
        <v>1826</v>
      </c>
    </row>
    <row r="125" spans="1:65" s="2" customFormat="1" ht="11.25">
      <c r="A125" s="38"/>
      <c r="B125" s="39"/>
      <c r="C125" s="40"/>
      <c r="D125" s="195" t="s">
        <v>164</v>
      </c>
      <c r="E125" s="40"/>
      <c r="F125" s="196" t="s">
        <v>165</v>
      </c>
      <c r="G125" s="40"/>
      <c r="H125" s="40"/>
      <c r="I125" s="197"/>
      <c r="J125" s="40"/>
      <c r="K125" s="40"/>
      <c r="L125" s="43"/>
      <c r="M125" s="198"/>
      <c r="N125" s="199"/>
      <c r="O125" s="68"/>
      <c r="P125" s="68"/>
      <c r="Q125" s="68"/>
      <c r="R125" s="68"/>
      <c r="S125" s="68"/>
      <c r="T125" s="69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21" t="s">
        <v>164</v>
      </c>
      <c r="AU125" s="21" t="s">
        <v>81</v>
      </c>
    </row>
    <row r="126" spans="1:65" s="13" customFormat="1" ht="11.25">
      <c r="B126" s="200"/>
      <c r="C126" s="201"/>
      <c r="D126" s="202" t="s">
        <v>166</v>
      </c>
      <c r="E126" s="203" t="s">
        <v>19</v>
      </c>
      <c r="F126" s="204" t="s">
        <v>1827</v>
      </c>
      <c r="G126" s="201"/>
      <c r="H126" s="205">
        <v>1.26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166</v>
      </c>
      <c r="AU126" s="211" t="s">
        <v>81</v>
      </c>
      <c r="AV126" s="13" t="s">
        <v>81</v>
      </c>
      <c r="AW126" s="13" t="s">
        <v>33</v>
      </c>
      <c r="AX126" s="13" t="s">
        <v>72</v>
      </c>
      <c r="AY126" s="211" t="s">
        <v>154</v>
      </c>
    </row>
    <row r="127" spans="1:65" s="14" customFormat="1" ht="11.25">
      <c r="B127" s="212"/>
      <c r="C127" s="213"/>
      <c r="D127" s="202" t="s">
        <v>166</v>
      </c>
      <c r="E127" s="214" t="s">
        <v>19</v>
      </c>
      <c r="F127" s="215" t="s">
        <v>168</v>
      </c>
      <c r="G127" s="213"/>
      <c r="H127" s="216">
        <v>1.26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166</v>
      </c>
      <c r="AU127" s="222" t="s">
        <v>81</v>
      </c>
      <c r="AV127" s="14" t="s">
        <v>169</v>
      </c>
      <c r="AW127" s="14" t="s">
        <v>33</v>
      </c>
      <c r="AX127" s="14" t="s">
        <v>79</v>
      </c>
      <c r="AY127" s="222" t="s">
        <v>154</v>
      </c>
    </row>
    <row r="128" spans="1:65" s="2" customFormat="1" ht="24.2" customHeight="1">
      <c r="A128" s="38"/>
      <c r="B128" s="39"/>
      <c r="C128" s="182" t="s">
        <v>186</v>
      </c>
      <c r="D128" s="182" t="s">
        <v>157</v>
      </c>
      <c r="E128" s="183" t="s">
        <v>170</v>
      </c>
      <c r="F128" s="184" t="s">
        <v>171</v>
      </c>
      <c r="G128" s="185" t="s">
        <v>160</v>
      </c>
      <c r="H128" s="186">
        <v>1.26</v>
      </c>
      <c r="I128" s="187"/>
      <c r="J128" s="188">
        <f>ROUND(I128*H128,2)</f>
        <v>0</v>
      </c>
      <c r="K128" s="184" t="s">
        <v>161</v>
      </c>
      <c r="L128" s="43"/>
      <c r="M128" s="189" t="s">
        <v>19</v>
      </c>
      <c r="N128" s="190" t="s">
        <v>43</v>
      </c>
      <c r="O128" s="68"/>
      <c r="P128" s="191">
        <f>O128*H128</f>
        <v>0</v>
      </c>
      <c r="Q128" s="191">
        <v>0.21084</v>
      </c>
      <c r="R128" s="191">
        <f>Q128*H128</f>
        <v>0.26565840000000002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162</v>
      </c>
      <c r="AT128" s="193" t="s">
        <v>157</v>
      </c>
      <c r="AU128" s="193" t="s">
        <v>81</v>
      </c>
      <c r="AY128" s="21" t="s">
        <v>154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1" t="s">
        <v>79</v>
      </c>
      <c r="BK128" s="194">
        <f>ROUND(I128*H128,2)</f>
        <v>0</v>
      </c>
      <c r="BL128" s="21" t="s">
        <v>162</v>
      </c>
      <c r="BM128" s="193" t="s">
        <v>1828</v>
      </c>
    </row>
    <row r="129" spans="1:65" s="2" customFormat="1" ht="11.25">
      <c r="A129" s="38"/>
      <c r="B129" s="39"/>
      <c r="C129" s="40"/>
      <c r="D129" s="195" t="s">
        <v>164</v>
      </c>
      <c r="E129" s="40"/>
      <c r="F129" s="196" t="s">
        <v>173</v>
      </c>
      <c r="G129" s="40"/>
      <c r="H129" s="40"/>
      <c r="I129" s="197"/>
      <c r="J129" s="40"/>
      <c r="K129" s="40"/>
      <c r="L129" s="43"/>
      <c r="M129" s="198"/>
      <c r="N129" s="199"/>
      <c r="O129" s="68"/>
      <c r="P129" s="68"/>
      <c r="Q129" s="68"/>
      <c r="R129" s="68"/>
      <c r="S129" s="68"/>
      <c r="T129" s="69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21" t="s">
        <v>164</v>
      </c>
      <c r="AU129" s="21" t="s">
        <v>81</v>
      </c>
    </row>
    <row r="130" spans="1:65" s="13" customFormat="1" ht="11.25">
      <c r="B130" s="200"/>
      <c r="C130" s="201"/>
      <c r="D130" s="202" t="s">
        <v>166</v>
      </c>
      <c r="E130" s="203" t="s">
        <v>19</v>
      </c>
      <c r="F130" s="204" t="s">
        <v>1827</v>
      </c>
      <c r="G130" s="201"/>
      <c r="H130" s="205">
        <v>1.26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166</v>
      </c>
      <c r="AU130" s="211" t="s">
        <v>81</v>
      </c>
      <c r="AV130" s="13" t="s">
        <v>81</v>
      </c>
      <c r="AW130" s="13" t="s">
        <v>33</v>
      </c>
      <c r="AX130" s="13" t="s">
        <v>72</v>
      </c>
      <c r="AY130" s="211" t="s">
        <v>154</v>
      </c>
    </row>
    <row r="131" spans="1:65" s="14" customFormat="1" ht="11.25">
      <c r="B131" s="212"/>
      <c r="C131" s="213"/>
      <c r="D131" s="202" t="s">
        <v>166</v>
      </c>
      <c r="E131" s="214" t="s">
        <v>19</v>
      </c>
      <c r="F131" s="215" t="s">
        <v>168</v>
      </c>
      <c r="G131" s="213"/>
      <c r="H131" s="216">
        <v>1.26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166</v>
      </c>
      <c r="AU131" s="222" t="s">
        <v>81</v>
      </c>
      <c r="AV131" s="14" t="s">
        <v>169</v>
      </c>
      <c r="AW131" s="14" t="s">
        <v>33</v>
      </c>
      <c r="AX131" s="14" t="s">
        <v>79</v>
      </c>
      <c r="AY131" s="222" t="s">
        <v>154</v>
      </c>
    </row>
    <row r="132" spans="1:65" s="2" customFormat="1" ht="24.2" customHeight="1">
      <c r="A132" s="38"/>
      <c r="B132" s="39"/>
      <c r="C132" s="182" t="s">
        <v>182</v>
      </c>
      <c r="D132" s="182" t="s">
        <v>157</v>
      </c>
      <c r="E132" s="183" t="s">
        <v>174</v>
      </c>
      <c r="F132" s="184" t="s">
        <v>175</v>
      </c>
      <c r="G132" s="185" t="s">
        <v>160</v>
      </c>
      <c r="H132" s="186">
        <v>1.26</v>
      </c>
      <c r="I132" s="187"/>
      <c r="J132" s="188">
        <f>ROUND(I132*H132,2)</f>
        <v>0</v>
      </c>
      <c r="K132" s="184" t="s">
        <v>161</v>
      </c>
      <c r="L132" s="43"/>
      <c r="M132" s="189" t="s">
        <v>19</v>
      </c>
      <c r="N132" s="190" t="s">
        <v>43</v>
      </c>
      <c r="O132" s="68"/>
      <c r="P132" s="191">
        <f>O132*H132</f>
        <v>0</v>
      </c>
      <c r="Q132" s="191">
        <v>0.20745</v>
      </c>
      <c r="R132" s="191">
        <f>Q132*H132</f>
        <v>0.26138699999999998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162</v>
      </c>
      <c r="AT132" s="193" t="s">
        <v>157</v>
      </c>
      <c r="AU132" s="193" t="s">
        <v>81</v>
      </c>
      <c r="AY132" s="21" t="s">
        <v>154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1" t="s">
        <v>79</v>
      </c>
      <c r="BK132" s="194">
        <f>ROUND(I132*H132,2)</f>
        <v>0</v>
      </c>
      <c r="BL132" s="21" t="s">
        <v>162</v>
      </c>
      <c r="BM132" s="193" t="s">
        <v>1829</v>
      </c>
    </row>
    <row r="133" spans="1:65" s="2" customFormat="1" ht="11.25">
      <c r="A133" s="38"/>
      <c r="B133" s="39"/>
      <c r="C133" s="40"/>
      <c r="D133" s="195" t="s">
        <v>164</v>
      </c>
      <c r="E133" s="40"/>
      <c r="F133" s="196" t="s">
        <v>177</v>
      </c>
      <c r="G133" s="40"/>
      <c r="H133" s="40"/>
      <c r="I133" s="197"/>
      <c r="J133" s="40"/>
      <c r="K133" s="40"/>
      <c r="L133" s="43"/>
      <c r="M133" s="198"/>
      <c r="N133" s="199"/>
      <c r="O133" s="68"/>
      <c r="P133" s="68"/>
      <c r="Q133" s="68"/>
      <c r="R133" s="68"/>
      <c r="S133" s="68"/>
      <c r="T133" s="69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21" t="s">
        <v>164</v>
      </c>
      <c r="AU133" s="21" t="s">
        <v>81</v>
      </c>
    </row>
    <row r="134" spans="1:65" s="13" customFormat="1" ht="11.25">
      <c r="B134" s="200"/>
      <c r="C134" s="201"/>
      <c r="D134" s="202" t="s">
        <v>166</v>
      </c>
      <c r="E134" s="203" t="s">
        <v>19</v>
      </c>
      <c r="F134" s="204" t="s">
        <v>1827</v>
      </c>
      <c r="G134" s="201"/>
      <c r="H134" s="205">
        <v>1.26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166</v>
      </c>
      <c r="AU134" s="211" t="s">
        <v>81</v>
      </c>
      <c r="AV134" s="13" t="s">
        <v>81</v>
      </c>
      <c r="AW134" s="13" t="s">
        <v>33</v>
      </c>
      <c r="AX134" s="13" t="s">
        <v>72</v>
      </c>
      <c r="AY134" s="211" t="s">
        <v>154</v>
      </c>
    </row>
    <row r="135" spans="1:65" s="14" customFormat="1" ht="11.25">
      <c r="B135" s="212"/>
      <c r="C135" s="213"/>
      <c r="D135" s="202" t="s">
        <v>166</v>
      </c>
      <c r="E135" s="214" t="s">
        <v>19</v>
      </c>
      <c r="F135" s="215" t="s">
        <v>168</v>
      </c>
      <c r="G135" s="213"/>
      <c r="H135" s="216">
        <v>1.26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166</v>
      </c>
      <c r="AU135" s="222" t="s">
        <v>81</v>
      </c>
      <c r="AV135" s="14" t="s">
        <v>169</v>
      </c>
      <c r="AW135" s="14" t="s">
        <v>33</v>
      </c>
      <c r="AX135" s="14" t="s">
        <v>79</v>
      </c>
      <c r="AY135" s="222" t="s">
        <v>154</v>
      </c>
    </row>
    <row r="136" spans="1:65" s="2" customFormat="1" ht="24.2" customHeight="1">
      <c r="A136" s="38"/>
      <c r="B136" s="39"/>
      <c r="C136" s="182" t="s">
        <v>198</v>
      </c>
      <c r="D136" s="182" t="s">
        <v>157</v>
      </c>
      <c r="E136" s="183" t="s">
        <v>178</v>
      </c>
      <c r="F136" s="184" t="s">
        <v>179</v>
      </c>
      <c r="G136" s="185" t="s">
        <v>160</v>
      </c>
      <c r="H136" s="186">
        <v>1.26</v>
      </c>
      <c r="I136" s="187"/>
      <c r="J136" s="188">
        <f>ROUND(I136*H136,2)</f>
        <v>0</v>
      </c>
      <c r="K136" s="184" t="s">
        <v>161</v>
      </c>
      <c r="L136" s="43"/>
      <c r="M136" s="189" t="s">
        <v>19</v>
      </c>
      <c r="N136" s="190" t="s">
        <v>43</v>
      </c>
      <c r="O136" s="68"/>
      <c r="P136" s="191">
        <f>O136*H136</f>
        <v>0</v>
      </c>
      <c r="Q136" s="191">
        <v>0.14688000000000001</v>
      </c>
      <c r="R136" s="191">
        <f>Q136*H136</f>
        <v>0.18506880000000001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162</v>
      </c>
      <c r="AT136" s="193" t="s">
        <v>157</v>
      </c>
      <c r="AU136" s="193" t="s">
        <v>81</v>
      </c>
      <c r="AY136" s="21" t="s">
        <v>154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21" t="s">
        <v>79</v>
      </c>
      <c r="BK136" s="194">
        <f>ROUND(I136*H136,2)</f>
        <v>0</v>
      </c>
      <c r="BL136" s="21" t="s">
        <v>162</v>
      </c>
      <c r="BM136" s="193" t="s">
        <v>1830</v>
      </c>
    </row>
    <row r="137" spans="1:65" s="2" customFormat="1" ht="11.25">
      <c r="A137" s="38"/>
      <c r="B137" s="39"/>
      <c r="C137" s="40"/>
      <c r="D137" s="195" t="s">
        <v>164</v>
      </c>
      <c r="E137" s="40"/>
      <c r="F137" s="196" t="s">
        <v>181</v>
      </c>
      <c r="G137" s="40"/>
      <c r="H137" s="40"/>
      <c r="I137" s="197"/>
      <c r="J137" s="40"/>
      <c r="K137" s="40"/>
      <c r="L137" s="43"/>
      <c r="M137" s="198"/>
      <c r="N137" s="199"/>
      <c r="O137" s="68"/>
      <c r="P137" s="68"/>
      <c r="Q137" s="68"/>
      <c r="R137" s="68"/>
      <c r="S137" s="68"/>
      <c r="T137" s="69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21" t="s">
        <v>164</v>
      </c>
      <c r="AU137" s="21" t="s">
        <v>81</v>
      </c>
    </row>
    <row r="138" spans="1:65" s="12" customFormat="1" ht="22.9" customHeight="1">
      <c r="B138" s="166"/>
      <c r="C138" s="167"/>
      <c r="D138" s="168" t="s">
        <v>71</v>
      </c>
      <c r="E138" s="180" t="s">
        <v>182</v>
      </c>
      <c r="F138" s="180" t="s">
        <v>183</v>
      </c>
      <c r="G138" s="167"/>
      <c r="H138" s="167"/>
      <c r="I138" s="170"/>
      <c r="J138" s="181">
        <f>BK138</f>
        <v>0</v>
      </c>
      <c r="K138" s="167"/>
      <c r="L138" s="172"/>
      <c r="M138" s="173"/>
      <c r="N138" s="174"/>
      <c r="O138" s="174"/>
      <c r="P138" s="175">
        <f>P139+P151</f>
        <v>0</v>
      </c>
      <c r="Q138" s="174"/>
      <c r="R138" s="175">
        <f>R139+R151</f>
        <v>13.610737490000002</v>
      </c>
      <c r="S138" s="174"/>
      <c r="T138" s="176">
        <f>T139+T151</f>
        <v>1.1317E-3</v>
      </c>
      <c r="AR138" s="177" t="s">
        <v>79</v>
      </c>
      <c r="AT138" s="178" t="s">
        <v>71</v>
      </c>
      <c r="AU138" s="178" t="s">
        <v>79</v>
      </c>
      <c r="AY138" s="177" t="s">
        <v>154</v>
      </c>
      <c r="BK138" s="179">
        <f>BK139+BK151</f>
        <v>0</v>
      </c>
    </row>
    <row r="139" spans="1:65" s="12" customFormat="1" ht="20.85" customHeight="1">
      <c r="B139" s="166"/>
      <c r="C139" s="167"/>
      <c r="D139" s="168" t="s">
        <v>71</v>
      </c>
      <c r="E139" s="180" t="s">
        <v>184</v>
      </c>
      <c r="F139" s="180" t="s">
        <v>185</v>
      </c>
      <c r="G139" s="167"/>
      <c r="H139" s="167"/>
      <c r="I139" s="170"/>
      <c r="J139" s="181">
        <f>BK139</f>
        <v>0</v>
      </c>
      <c r="K139" s="167"/>
      <c r="L139" s="172"/>
      <c r="M139" s="173"/>
      <c r="N139" s="174"/>
      <c r="O139" s="174"/>
      <c r="P139" s="175">
        <f>SUM(P140:P150)</f>
        <v>0</v>
      </c>
      <c r="Q139" s="174"/>
      <c r="R139" s="175">
        <f>SUM(R140:R150)</f>
        <v>0.73063860000000003</v>
      </c>
      <c r="S139" s="174"/>
      <c r="T139" s="176">
        <f>SUM(T140:T150)</f>
        <v>0</v>
      </c>
      <c r="AR139" s="177" t="s">
        <v>79</v>
      </c>
      <c r="AT139" s="178" t="s">
        <v>71</v>
      </c>
      <c r="AU139" s="178" t="s">
        <v>81</v>
      </c>
      <c r="AY139" s="177" t="s">
        <v>154</v>
      </c>
      <c r="BK139" s="179">
        <f>SUM(BK140:BK150)</f>
        <v>0</v>
      </c>
    </row>
    <row r="140" spans="1:65" s="2" customFormat="1" ht="16.5" customHeight="1">
      <c r="A140" s="38"/>
      <c r="B140" s="39"/>
      <c r="C140" s="182" t="s">
        <v>195</v>
      </c>
      <c r="D140" s="182" t="s">
        <v>157</v>
      </c>
      <c r="E140" s="183" t="s">
        <v>226</v>
      </c>
      <c r="F140" s="184" t="s">
        <v>227</v>
      </c>
      <c r="G140" s="185" t="s">
        <v>160</v>
      </c>
      <c r="H140" s="186">
        <v>17.77</v>
      </c>
      <c r="I140" s="187"/>
      <c r="J140" s="188">
        <f>ROUND(I140*H140,2)</f>
        <v>0</v>
      </c>
      <c r="K140" s="184" t="s">
        <v>161</v>
      </c>
      <c r="L140" s="43"/>
      <c r="M140" s="189" t="s">
        <v>19</v>
      </c>
      <c r="N140" s="190" t="s">
        <v>43</v>
      </c>
      <c r="O140" s="68"/>
      <c r="P140" s="191">
        <f>O140*H140</f>
        <v>0</v>
      </c>
      <c r="Q140" s="191">
        <v>3.4680000000000002E-2</v>
      </c>
      <c r="R140" s="191">
        <f>Q140*H140</f>
        <v>0.61626360000000002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162</v>
      </c>
      <c r="AT140" s="193" t="s">
        <v>157</v>
      </c>
      <c r="AU140" s="193" t="s">
        <v>169</v>
      </c>
      <c r="AY140" s="21" t="s">
        <v>154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1" t="s">
        <v>79</v>
      </c>
      <c r="BK140" s="194">
        <f>ROUND(I140*H140,2)</f>
        <v>0</v>
      </c>
      <c r="BL140" s="21" t="s">
        <v>162</v>
      </c>
      <c r="BM140" s="193" t="s">
        <v>1831</v>
      </c>
    </row>
    <row r="141" spans="1:65" s="2" customFormat="1" ht="11.25">
      <c r="A141" s="38"/>
      <c r="B141" s="39"/>
      <c r="C141" s="40"/>
      <c r="D141" s="195" t="s">
        <v>164</v>
      </c>
      <c r="E141" s="40"/>
      <c r="F141" s="196" t="s">
        <v>229</v>
      </c>
      <c r="G141" s="40"/>
      <c r="H141" s="40"/>
      <c r="I141" s="197"/>
      <c r="J141" s="40"/>
      <c r="K141" s="40"/>
      <c r="L141" s="43"/>
      <c r="M141" s="198"/>
      <c r="N141" s="199"/>
      <c r="O141" s="68"/>
      <c r="P141" s="68"/>
      <c r="Q141" s="68"/>
      <c r="R141" s="68"/>
      <c r="S141" s="68"/>
      <c r="T141" s="69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21" t="s">
        <v>164</v>
      </c>
      <c r="AU141" s="21" t="s">
        <v>169</v>
      </c>
    </row>
    <row r="142" spans="1:65" s="15" customFormat="1" ht="11.25">
      <c r="B142" s="233"/>
      <c r="C142" s="234"/>
      <c r="D142" s="202" t="s">
        <v>166</v>
      </c>
      <c r="E142" s="235" t="s">
        <v>19</v>
      </c>
      <c r="F142" s="236" t="s">
        <v>230</v>
      </c>
      <c r="G142" s="234"/>
      <c r="H142" s="235" t="s">
        <v>19</v>
      </c>
      <c r="I142" s="237"/>
      <c r="J142" s="234"/>
      <c r="K142" s="234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166</v>
      </c>
      <c r="AU142" s="242" t="s">
        <v>169</v>
      </c>
      <c r="AV142" s="15" t="s">
        <v>79</v>
      </c>
      <c r="AW142" s="15" t="s">
        <v>33</v>
      </c>
      <c r="AX142" s="15" t="s">
        <v>72</v>
      </c>
      <c r="AY142" s="242" t="s">
        <v>154</v>
      </c>
    </row>
    <row r="143" spans="1:65" s="13" customFormat="1" ht="11.25">
      <c r="B143" s="200"/>
      <c r="C143" s="201"/>
      <c r="D143" s="202" t="s">
        <v>166</v>
      </c>
      <c r="E143" s="203" t="s">
        <v>19</v>
      </c>
      <c r="F143" s="204" t="s">
        <v>1832</v>
      </c>
      <c r="G143" s="201"/>
      <c r="H143" s="205">
        <v>10.210000000000001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166</v>
      </c>
      <c r="AU143" s="211" t="s">
        <v>169</v>
      </c>
      <c r="AV143" s="13" t="s">
        <v>81</v>
      </c>
      <c r="AW143" s="13" t="s">
        <v>33</v>
      </c>
      <c r="AX143" s="13" t="s">
        <v>72</v>
      </c>
      <c r="AY143" s="211" t="s">
        <v>154</v>
      </c>
    </row>
    <row r="144" spans="1:65" s="13" customFormat="1" ht="11.25">
      <c r="B144" s="200"/>
      <c r="C144" s="201"/>
      <c r="D144" s="202" t="s">
        <v>166</v>
      </c>
      <c r="E144" s="203" t="s">
        <v>19</v>
      </c>
      <c r="F144" s="204" t="s">
        <v>1833</v>
      </c>
      <c r="G144" s="201"/>
      <c r="H144" s="205">
        <v>7.56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166</v>
      </c>
      <c r="AU144" s="211" t="s">
        <v>169</v>
      </c>
      <c r="AV144" s="13" t="s">
        <v>81</v>
      </c>
      <c r="AW144" s="13" t="s">
        <v>33</v>
      </c>
      <c r="AX144" s="13" t="s">
        <v>72</v>
      </c>
      <c r="AY144" s="211" t="s">
        <v>154</v>
      </c>
    </row>
    <row r="145" spans="1:65" s="14" customFormat="1" ht="11.25">
      <c r="B145" s="212"/>
      <c r="C145" s="213"/>
      <c r="D145" s="202" t="s">
        <v>166</v>
      </c>
      <c r="E145" s="214" t="s">
        <v>19</v>
      </c>
      <c r="F145" s="215" t="s">
        <v>168</v>
      </c>
      <c r="G145" s="213"/>
      <c r="H145" s="216">
        <v>17.77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166</v>
      </c>
      <c r="AU145" s="222" t="s">
        <v>169</v>
      </c>
      <c r="AV145" s="14" t="s">
        <v>169</v>
      </c>
      <c r="AW145" s="14" t="s">
        <v>33</v>
      </c>
      <c r="AX145" s="14" t="s">
        <v>79</v>
      </c>
      <c r="AY145" s="222" t="s">
        <v>154</v>
      </c>
    </row>
    <row r="146" spans="1:65" s="2" customFormat="1" ht="16.5" customHeight="1">
      <c r="A146" s="38"/>
      <c r="B146" s="39"/>
      <c r="C146" s="182" t="s">
        <v>207</v>
      </c>
      <c r="D146" s="182" t="s">
        <v>157</v>
      </c>
      <c r="E146" s="183" t="s">
        <v>238</v>
      </c>
      <c r="F146" s="184" t="s">
        <v>239</v>
      </c>
      <c r="G146" s="185" t="s">
        <v>240</v>
      </c>
      <c r="H146" s="186">
        <v>76.25</v>
      </c>
      <c r="I146" s="187"/>
      <c r="J146" s="188">
        <f>ROUND(I146*H146,2)</f>
        <v>0</v>
      </c>
      <c r="K146" s="184" t="s">
        <v>161</v>
      </c>
      <c r="L146" s="43"/>
      <c r="M146" s="189" t="s">
        <v>19</v>
      </c>
      <c r="N146" s="190" t="s">
        <v>43</v>
      </c>
      <c r="O146" s="68"/>
      <c r="P146" s="191">
        <f>O146*H146</f>
        <v>0</v>
      </c>
      <c r="Q146" s="191">
        <v>1.5E-3</v>
      </c>
      <c r="R146" s="191">
        <f>Q146*H146</f>
        <v>0.114375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162</v>
      </c>
      <c r="AT146" s="193" t="s">
        <v>157</v>
      </c>
      <c r="AU146" s="193" t="s">
        <v>169</v>
      </c>
      <c r="AY146" s="21" t="s">
        <v>154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21" t="s">
        <v>79</v>
      </c>
      <c r="BK146" s="194">
        <f>ROUND(I146*H146,2)</f>
        <v>0</v>
      </c>
      <c r="BL146" s="21" t="s">
        <v>162</v>
      </c>
      <c r="BM146" s="193" t="s">
        <v>1834</v>
      </c>
    </row>
    <row r="147" spans="1:65" s="2" customFormat="1" ht="11.25">
      <c r="A147" s="38"/>
      <c r="B147" s="39"/>
      <c r="C147" s="40"/>
      <c r="D147" s="195" t="s">
        <v>164</v>
      </c>
      <c r="E147" s="40"/>
      <c r="F147" s="196" t="s">
        <v>242</v>
      </c>
      <c r="G147" s="40"/>
      <c r="H147" s="40"/>
      <c r="I147" s="197"/>
      <c r="J147" s="40"/>
      <c r="K147" s="40"/>
      <c r="L147" s="43"/>
      <c r="M147" s="198"/>
      <c r="N147" s="199"/>
      <c r="O147" s="68"/>
      <c r="P147" s="68"/>
      <c r="Q147" s="68"/>
      <c r="R147" s="68"/>
      <c r="S147" s="68"/>
      <c r="T147" s="69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21" t="s">
        <v>164</v>
      </c>
      <c r="AU147" s="21" t="s">
        <v>169</v>
      </c>
    </row>
    <row r="148" spans="1:65" s="15" customFormat="1" ht="11.25">
      <c r="B148" s="233"/>
      <c r="C148" s="234"/>
      <c r="D148" s="202" t="s">
        <v>166</v>
      </c>
      <c r="E148" s="235" t="s">
        <v>19</v>
      </c>
      <c r="F148" s="236" t="s">
        <v>243</v>
      </c>
      <c r="G148" s="234"/>
      <c r="H148" s="235" t="s">
        <v>19</v>
      </c>
      <c r="I148" s="237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166</v>
      </c>
      <c r="AU148" s="242" t="s">
        <v>169</v>
      </c>
      <c r="AV148" s="15" t="s">
        <v>79</v>
      </c>
      <c r="AW148" s="15" t="s">
        <v>33</v>
      </c>
      <c r="AX148" s="15" t="s">
        <v>72</v>
      </c>
      <c r="AY148" s="242" t="s">
        <v>154</v>
      </c>
    </row>
    <row r="149" spans="1:65" s="13" customFormat="1" ht="11.25">
      <c r="B149" s="200"/>
      <c r="C149" s="201"/>
      <c r="D149" s="202" t="s">
        <v>166</v>
      </c>
      <c r="E149" s="203" t="s">
        <v>19</v>
      </c>
      <c r="F149" s="204" t="s">
        <v>1835</v>
      </c>
      <c r="G149" s="201"/>
      <c r="H149" s="205">
        <v>76.25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166</v>
      </c>
      <c r="AU149" s="211" t="s">
        <v>169</v>
      </c>
      <c r="AV149" s="13" t="s">
        <v>81</v>
      </c>
      <c r="AW149" s="13" t="s">
        <v>33</v>
      </c>
      <c r="AX149" s="13" t="s">
        <v>72</v>
      </c>
      <c r="AY149" s="211" t="s">
        <v>154</v>
      </c>
    </row>
    <row r="150" spans="1:65" s="14" customFormat="1" ht="11.25">
      <c r="B150" s="212"/>
      <c r="C150" s="213"/>
      <c r="D150" s="202" t="s">
        <v>166</v>
      </c>
      <c r="E150" s="214" t="s">
        <v>19</v>
      </c>
      <c r="F150" s="215" t="s">
        <v>168</v>
      </c>
      <c r="G150" s="213"/>
      <c r="H150" s="216">
        <v>76.25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166</v>
      </c>
      <c r="AU150" s="222" t="s">
        <v>169</v>
      </c>
      <c r="AV150" s="14" t="s">
        <v>169</v>
      </c>
      <c r="AW150" s="14" t="s">
        <v>33</v>
      </c>
      <c r="AX150" s="14" t="s">
        <v>79</v>
      </c>
      <c r="AY150" s="222" t="s">
        <v>154</v>
      </c>
    </row>
    <row r="151" spans="1:65" s="12" customFormat="1" ht="20.85" customHeight="1">
      <c r="B151" s="166"/>
      <c r="C151" s="167"/>
      <c r="D151" s="168" t="s">
        <v>71</v>
      </c>
      <c r="E151" s="180" t="s">
        <v>248</v>
      </c>
      <c r="F151" s="180" t="s">
        <v>249</v>
      </c>
      <c r="G151" s="167"/>
      <c r="H151" s="167"/>
      <c r="I151" s="170"/>
      <c r="J151" s="181">
        <f>BK151</f>
        <v>0</v>
      </c>
      <c r="K151" s="167"/>
      <c r="L151" s="172"/>
      <c r="M151" s="173"/>
      <c r="N151" s="174"/>
      <c r="O151" s="174"/>
      <c r="P151" s="175">
        <f>SUM(P152:P313)</f>
        <v>0</v>
      </c>
      <c r="Q151" s="174"/>
      <c r="R151" s="175">
        <f>SUM(R152:R313)</f>
        <v>12.880098890000001</v>
      </c>
      <c r="S151" s="174"/>
      <c r="T151" s="176">
        <f>SUM(T152:T313)</f>
        <v>1.1317E-3</v>
      </c>
      <c r="AR151" s="177" t="s">
        <v>79</v>
      </c>
      <c r="AT151" s="178" t="s">
        <v>71</v>
      </c>
      <c r="AU151" s="178" t="s">
        <v>81</v>
      </c>
      <c r="AY151" s="177" t="s">
        <v>154</v>
      </c>
      <c r="BK151" s="179">
        <f>SUM(BK152:BK313)</f>
        <v>0</v>
      </c>
    </row>
    <row r="152" spans="1:65" s="2" customFormat="1" ht="16.5" customHeight="1">
      <c r="A152" s="38"/>
      <c r="B152" s="39"/>
      <c r="C152" s="182" t="s">
        <v>213</v>
      </c>
      <c r="D152" s="182" t="s">
        <v>157</v>
      </c>
      <c r="E152" s="183" t="s">
        <v>251</v>
      </c>
      <c r="F152" s="184" t="s">
        <v>252</v>
      </c>
      <c r="G152" s="185" t="s">
        <v>160</v>
      </c>
      <c r="H152" s="186">
        <v>390.553</v>
      </c>
      <c r="I152" s="187"/>
      <c r="J152" s="188">
        <f>ROUND(I152*H152,2)</f>
        <v>0</v>
      </c>
      <c r="K152" s="184" t="s">
        <v>161</v>
      </c>
      <c r="L152" s="43"/>
      <c r="M152" s="189" t="s">
        <v>19</v>
      </c>
      <c r="N152" s="190" t="s">
        <v>43</v>
      </c>
      <c r="O152" s="68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162</v>
      </c>
      <c r="AT152" s="193" t="s">
        <v>157</v>
      </c>
      <c r="AU152" s="193" t="s">
        <v>169</v>
      </c>
      <c r="AY152" s="21" t="s">
        <v>154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1" t="s">
        <v>79</v>
      </c>
      <c r="BK152" s="194">
        <f>ROUND(I152*H152,2)</f>
        <v>0</v>
      </c>
      <c r="BL152" s="21" t="s">
        <v>162</v>
      </c>
      <c r="BM152" s="193" t="s">
        <v>1836</v>
      </c>
    </row>
    <row r="153" spans="1:65" s="2" customFormat="1" ht="11.25">
      <c r="A153" s="38"/>
      <c r="B153" s="39"/>
      <c r="C153" s="40"/>
      <c r="D153" s="195" t="s">
        <v>164</v>
      </c>
      <c r="E153" s="40"/>
      <c r="F153" s="196" t="s">
        <v>254</v>
      </c>
      <c r="G153" s="40"/>
      <c r="H153" s="40"/>
      <c r="I153" s="197"/>
      <c r="J153" s="40"/>
      <c r="K153" s="40"/>
      <c r="L153" s="43"/>
      <c r="M153" s="198"/>
      <c r="N153" s="199"/>
      <c r="O153" s="68"/>
      <c r="P153" s="68"/>
      <c r="Q153" s="68"/>
      <c r="R153" s="68"/>
      <c r="S153" s="68"/>
      <c r="T153" s="69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21" t="s">
        <v>164</v>
      </c>
      <c r="AU153" s="21" t="s">
        <v>169</v>
      </c>
    </row>
    <row r="154" spans="1:65" s="15" customFormat="1" ht="11.25">
      <c r="B154" s="233"/>
      <c r="C154" s="234"/>
      <c r="D154" s="202" t="s">
        <v>166</v>
      </c>
      <c r="E154" s="235" t="s">
        <v>19</v>
      </c>
      <c r="F154" s="236" t="s">
        <v>1837</v>
      </c>
      <c r="G154" s="234"/>
      <c r="H154" s="235" t="s">
        <v>19</v>
      </c>
      <c r="I154" s="237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166</v>
      </c>
      <c r="AU154" s="242" t="s">
        <v>169</v>
      </c>
      <c r="AV154" s="15" t="s">
        <v>79</v>
      </c>
      <c r="AW154" s="15" t="s">
        <v>33</v>
      </c>
      <c r="AX154" s="15" t="s">
        <v>72</v>
      </c>
      <c r="AY154" s="242" t="s">
        <v>154</v>
      </c>
    </row>
    <row r="155" spans="1:65" s="13" customFormat="1" ht="11.25">
      <c r="B155" s="200"/>
      <c r="C155" s="201"/>
      <c r="D155" s="202" t="s">
        <v>166</v>
      </c>
      <c r="E155" s="203" t="s">
        <v>19</v>
      </c>
      <c r="F155" s="204" t="s">
        <v>1838</v>
      </c>
      <c r="G155" s="201"/>
      <c r="H155" s="205">
        <v>16.829999999999998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166</v>
      </c>
      <c r="AU155" s="211" t="s">
        <v>169</v>
      </c>
      <c r="AV155" s="13" t="s">
        <v>81</v>
      </c>
      <c r="AW155" s="13" t="s">
        <v>33</v>
      </c>
      <c r="AX155" s="13" t="s">
        <v>72</v>
      </c>
      <c r="AY155" s="211" t="s">
        <v>154</v>
      </c>
    </row>
    <row r="156" spans="1:65" s="15" customFormat="1" ht="11.25">
      <c r="B156" s="233"/>
      <c r="C156" s="234"/>
      <c r="D156" s="202" t="s">
        <v>166</v>
      </c>
      <c r="E156" s="235" t="s">
        <v>19</v>
      </c>
      <c r="F156" s="236" t="s">
        <v>261</v>
      </c>
      <c r="G156" s="234"/>
      <c r="H156" s="235" t="s">
        <v>19</v>
      </c>
      <c r="I156" s="237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166</v>
      </c>
      <c r="AU156" s="242" t="s">
        <v>169</v>
      </c>
      <c r="AV156" s="15" t="s">
        <v>79</v>
      </c>
      <c r="AW156" s="15" t="s">
        <v>33</v>
      </c>
      <c r="AX156" s="15" t="s">
        <v>72</v>
      </c>
      <c r="AY156" s="242" t="s">
        <v>154</v>
      </c>
    </row>
    <row r="157" spans="1:65" s="13" customFormat="1" ht="11.25">
      <c r="B157" s="200"/>
      <c r="C157" s="201"/>
      <c r="D157" s="202" t="s">
        <v>166</v>
      </c>
      <c r="E157" s="203" t="s">
        <v>19</v>
      </c>
      <c r="F157" s="204" t="s">
        <v>1839</v>
      </c>
      <c r="G157" s="201"/>
      <c r="H157" s="205">
        <v>99.563000000000002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166</v>
      </c>
      <c r="AU157" s="211" t="s">
        <v>169</v>
      </c>
      <c r="AV157" s="13" t="s">
        <v>81</v>
      </c>
      <c r="AW157" s="13" t="s">
        <v>33</v>
      </c>
      <c r="AX157" s="13" t="s">
        <v>72</v>
      </c>
      <c r="AY157" s="211" t="s">
        <v>154</v>
      </c>
    </row>
    <row r="158" spans="1:65" s="15" customFormat="1" ht="11.25">
      <c r="B158" s="233"/>
      <c r="C158" s="234"/>
      <c r="D158" s="202" t="s">
        <v>166</v>
      </c>
      <c r="E158" s="235" t="s">
        <v>19</v>
      </c>
      <c r="F158" s="236" t="s">
        <v>265</v>
      </c>
      <c r="G158" s="234"/>
      <c r="H158" s="235" t="s">
        <v>19</v>
      </c>
      <c r="I158" s="237"/>
      <c r="J158" s="234"/>
      <c r="K158" s="234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166</v>
      </c>
      <c r="AU158" s="242" t="s">
        <v>169</v>
      </c>
      <c r="AV158" s="15" t="s">
        <v>79</v>
      </c>
      <c r="AW158" s="15" t="s">
        <v>33</v>
      </c>
      <c r="AX158" s="15" t="s">
        <v>72</v>
      </c>
      <c r="AY158" s="242" t="s">
        <v>154</v>
      </c>
    </row>
    <row r="159" spans="1:65" s="13" customFormat="1" ht="11.25">
      <c r="B159" s="200"/>
      <c r="C159" s="201"/>
      <c r="D159" s="202" t="s">
        <v>166</v>
      </c>
      <c r="E159" s="203" t="s">
        <v>19</v>
      </c>
      <c r="F159" s="204" t="s">
        <v>1840</v>
      </c>
      <c r="G159" s="201"/>
      <c r="H159" s="205">
        <v>98.347999999999999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166</v>
      </c>
      <c r="AU159" s="211" t="s">
        <v>169</v>
      </c>
      <c r="AV159" s="13" t="s">
        <v>81</v>
      </c>
      <c r="AW159" s="13" t="s">
        <v>33</v>
      </c>
      <c r="AX159" s="13" t="s">
        <v>72</v>
      </c>
      <c r="AY159" s="211" t="s">
        <v>154</v>
      </c>
    </row>
    <row r="160" spans="1:65" s="15" customFormat="1" ht="11.25">
      <c r="B160" s="233"/>
      <c r="C160" s="234"/>
      <c r="D160" s="202" t="s">
        <v>166</v>
      </c>
      <c r="E160" s="235" t="s">
        <v>19</v>
      </c>
      <c r="F160" s="236" t="s">
        <v>269</v>
      </c>
      <c r="G160" s="234"/>
      <c r="H160" s="235" t="s">
        <v>19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166</v>
      </c>
      <c r="AU160" s="242" t="s">
        <v>169</v>
      </c>
      <c r="AV160" s="15" t="s">
        <v>79</v>
      </c>
      <c r="AW160" s="15" t="s">
        <v>33</v>
      </c>
      <c r="AX160" s="15" t="s">
        <v>72</v>
      </c>
      <c r="AY160" s="242" t="s">
        <v>154</v>
      </c>
    </row>
    <row r="161" spans="1:65" s="13" customFormat="1" ht="11.25">
      <c r="B161" s="200"/>
      <c r="C161" s="201"/>
      <c r="D161" s="202" t="s">
        <v>166</v>
      </c>
      <c r="E161" s="203" t="s">
        <v>19</v>
      </c>
      <c r="F161" s="204" t="s">
        <v>1841</v>
      </c>
      <c r="G161" s="201"/>
      <c r="H161" s="205">
        <v>130.84299999999999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166</v>
      </c>
      <c r="AU161" s="211" t="s">
        <v>169</v>
      </c>
      <c r="AV161" s="13" t="s">
        <v>81</v>
      </c>
      <c r="AW161" s="13" t="s">
        <v>33</v>
      </c>
      <c r="AX161" s="13" t="s">
        <v>72</v>
      </c>
      <c r="AY161" s="211" t="s">
        <v>154</v>
      </c>
    </row>
    <row r="162" spans="1:65" s="13" customFormat="1" ht="11.25">
      <c r="B162" s="200"/>
      <c r="C162" s="201"/>
      <c r="D162" s="202" t="s">
        <v>166</v>
      </c>
      <c r="E162" s="203" t="s">
        <v>19</v>
      </c>
      <c r="F162" s="204" t="s">
        <v>1842</v>
      </c>
      <c r="G162" s="201"/>
      <c r="H162" s="205">
        <v>-30.36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166</v>
      </c>
      <c r="AU162" s="211" t="s">
        <v>169</v>
      </c>
      <c r="AV162" s="13" t="s">
        <v>81</v>
      </c>
      <c r="AW162" s="13" t="s">
        <v>33</v>
      </c>
      <c r="AX162" s="13" t="s">
        <v>72</v>
      </c>
      <c r="AY162" s="211" t="s">
        <v>154</v>
      </c>
    </row>
    <row r="163" spans="1:65" s="15" customFormat="1" ht="11.25">
      <c r="B163" s="233"/>
      <c r="C163" s="234"/>
      <c r="D163" s="202" t="s">
        <v>166</v>
      </c>
      <c r="E163" s="235" t="s">
        <v>19</v>
      </c>
      <c r="F163" s="236" t="s">
        <v>275</v>
      </c>
      <c r="G163" s="234"/>
      <c r="H163" s="235" t="s">
        <v>19</v>
      </c>
      <c r="I163" s="237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166</v>
      </c>
      <c r="AU163" s="242" t="s">
        <v>169</v>
      </c>
      <c r="AV163" s="15" t="s">
        <v>79</v>
      </c>
      <c r="AW163" s="15" t="s">
        <v>33</v>
      </c>
      <c r="AX163" s="15" t="s">
        <v>72</v>
      </c>
      <c r="AY163" s="242" t="s">
        <v>154</v>
      </c>
    </row>
    <row r="164" spans="1:65" s="13" customFormat="1" ht="11.25">
      <c r="B164" s="200"/>
      <c r="C164" s="201"/>
      <c r="D164" s="202" t="s">
        <v>166</v>
      </c>
      <c r="E164" s="203" t="s">
        <v>19</v>
      </c>
      <c r="F164" s="204" t="s">
        <v>1843</v>
      </c>
      <c r="G164" s="201"/>
      <c r="H164" s="205">
        <v>133.58000000000001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166</v>
      </c>
      <c r="AU164" s="211" t="s">
        <v>169</v>
      </c>
      <c r="AV164" s="13" t="s">
        <v>81</v>
      </c>
      <c r="AW164" s="13" t="s">
        <v>33</v>
      </c>
      <c r="AX164" s="13" t="s">
        <v>72</v>
      </c>
      <c r="AY164" s="211" t="s">
        <v>154</v>
      </c>
    </row>
    <row r="165" spans="1:65" s="13" customFormat="1" ht="11.25">
      <c r="B165" s="200"/>
      <c r="C165" s="201"/>
      <c r="D165" s="202" t="s">
        <v>166</v>
      </c>
      <c r="E165" s="203" t="s">
        <v>19</v>
      </c>
      <c r="F165" s="204" t="s">
        <v>1844</v>
      </c>
      <c r="G165" s="201"/>
      <c r="H165" s="205">
        <v>-5.3310000000000004</v>
      </c>
      <c r="I165" s="206"/>
      <c r="J165" s="201"/>
      <c r="K165" s="201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166</v>
      </c>
      <c r="AU165" s="211" t="s">
        <v>169</v>
      </c>
      <c r="AV165" s="13" t="s">
        <v>81</v>
      </c>
      <c r="AW165" s="13" t="s">
        <v>33</v>
      </c>
      <c r="AX165" s="13" t="s">
        <v>72</v>
      </c>
      <c r="AY165" s="211" t="s">
        <v>154</v>
      </c>
    </row>
    <row r="166" spans="1:65" s="13" customFormat="1" ht="11.25">
      <c r="B166" s="200"/>
      <c r="C166" s="201"/>
      <c r="D166" s="202" t="s">
        <v>166</v>
      </c>
      <c r="E166" s="203" t="s">
        <v>19</v>
      </c>
      <c r="F166" s="204" t="s">
        <v>1845</v>
      </c>
      <c r="G166" s="201"/>
      <c r="H166" s="205">
        <v>-52.92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166</v>
      </c>
      <c r="AU166" s="211" t="s">
        <v>169</v>
      </c>
      <c r="AV166" s="13" t="s">
        <v>81</v>
      </c>
      <c r="AW166" s="13" t="s">
        <v>33</v>
      </c>
      <c r="AX166" s="13" t="s">
        <v>72</v>
      </c>
      <c r="AY166" s="211" t="s">
        <v>154</v>
      </c>
    </row>
    <row r="167" spans="1:65" s="14" customFormat="1" ht="11.25">
      <c r="B167" s="212"/>
      <c r="C167" s="213"/>
      <c r="D167" s="202" t="s">
        <v>166</v>
      </c>
      <c r="E167" s="214" t="s">
        <v>19</v>
      </c>
      <c r="F167" s="215" t="s">
        <v>168</v>
      </c>
      <c r="G167" s="213"/>
      <c r="H167" s="216">
        <v>390.553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166</v>
      </c>
      <c r="AU167" s="222" t="s">
        <v>169</v>
      </c>
      <c r="AV167" s="14" t="s">
        <v>169</v>
      </c>
      <c r="AW167" s="14" t="s">
        <v>33</v>
      </c>
      <c r="AX167" s="14" t="s">
        <v>79</v>
      </c>
      <c r="AY167" s="222" t="s">
        <v>154</v>
      </c>
    </row>
    <row r="168" spans="1:65" s="2" customFormat="1" ht="37.9" customHeight="1">
      <c r="A168" s="38"/>
      <c r="B168" s="39"/>
      <c r="C168" s="182" t="s">
        <v>216</v>
      </c>
      <c r="D168" s="182" t="s">
        <v>157</v>
      </c>
      <c r="E168" s="183" t="s">
        <v>285</v>
      </c>
      <c r="F168" s="184" t="s">
        <v>286</v>
      </c>
      <c r="G168" s="185" t="s">
        <v>160</v>
      </c>
      <c r="H168" s="186">
        <v>24.31</v>
      </c>
      <c r="I168" s="187"/>
      <c r="J168" s="188">
        <f>ROUND(I168*H168,2)</f>
        <v>0</v>
      </c>
      <c r="K168" s="184" t="s">
        <v>161</v>
      </c>
      <c r="L168" s="43"/>
      <c r="M168" s="189" t="s">
        <v>19</v>
      </c>
      <c r="N168" s="190" t="s">
        <v>43</v>
      </c>
      <c r="O168" s="68"/>
      <c r="P168" s="191">
        <f>O168*H168</f>
        <v>0</v>
      </c>
      <c r="Q168" s="191">
        <v>8.3899999999999999E-3</v>
      </c>
      <c r="R168" s="191">
        <f>Q168*H168</f>
        <v>0.20396089999999997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162</v>
      </c>
      <c r="AT168" s="193" t="s">
        <v>157</v>
      </c>
      <c r="AU168" s="193" t="s">
        <v>169</v>
      </c>
      <c r="AY168" s="21" t="s">
        <v>154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1" t="s">
        <v>79</v>
      </c>
      <c r="BK168" s="194">
        <f>ROUND(I168*H168,2)</f>
        <v>0</v>
      </c>
      <c r="BL168" s="21" t="s">
        <v>162</v>
      </c>
      <c r="BM168" s="193" t="s">
        <v>1846</v>
      </c>
    </row>
    <row r="169" spans="1:65" s="2" customFormat="1" ht="11.25">
      <c r="A169" s="38"/>
      <c r="B169" s="39"/>
      <c r="C169" s="40"/>
      <c r="D169" s="195" t="s">
        <v>164</v>
      </c>
      <c r="E169" s="40"/>
      <c r="F169" s="196" t="s">
        <v>288</v>
      </c>
      <c r="G169" s="40"/>
      <c r="H169" s="40"/>
      <c r="I169" s="197"/>
      <c r="J169" s="40"/>
      <c r="K169" s="40"/>
      <c r="L169" s="43"/>
      <c r="M169" s="198"/>
      <c r="N169" s="199"/>
      <c r="O169" s="68"/>
      <c r="P169" s="68"/>
      <c r="Q169" s="68"/>
      <c r="R169" s="68"/>
      <c r="S169" s="68"/>
      <c r="T169" s="69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21" t="s">
        <v>164</v>
      </c>
      <c r="AU169" s="21" t="s">
        <v>169</v>
      </c>
    </row>
    <row r="170" spans="1:65" s="15" customFormat="1" ht="11.25">
      <c r="B170" s="233"/>
      <c r="C170" s="234"/>
      <c r="D170" s="202" t="s">
        <v>166</v>
      </c>
      <c r="E170" s="235" t="s">
        <v>19</v>
      </c>
      <c r="F170" s="236" t="s">
        <v>289</v>
      </c>
      <c r="G170" s="234"/>
      <c r="H170" s="235" t="s">
        <v>19</v>
      </c>
      <c r="I170" s="237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166</v>
      </c>
      <c r="AU170" s="242" t="s">
        <v>169</v>
      </c>
      <c r="AV170" s="15" t="s">
        <v>79</v>
      </c>
      <c r="AW170" s="15" t="s">
        <v>33</v>
      </c>
      <c r="AX170" s="15" t="s">
        <v>72</v>
      </c>
      <c r="AY170" s="242" t="s">
        <v>154</v>
      </c>
    </row>
    <row r="171" spans="1:65" s="13" customFormat="1" ht="11.25">
      <c r="B171" s="200"/>
      <c r="C171" s="201"/>
      <c r="D171" s="202" t="s">
        <v>166</v>
      </c>
      <c r="E171" s="203" t="s">
        <v>19</v>
      </c>
      <c r="F171" s="204" t="s">
        <v>1847</v>
      </c>
      <c r="G171" s="201"/>
      <c r="H171" s="205">
        <v>24.31</v>
      </c>
      <c r="I171" s="206"/>
      <c r="J171" s="201"/>
      <c r="K171" s="201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166</v>
      </c>
      <c r="AU171" s="211" t="s">
        <v>169</v>
      </c>
      <c r="AV171" s="13" t="s">
        <v>81</v>
      </c>
      <c r="AW171" s="13" t="s">
        <v>33</v>
      </c>
      <c r="AX171" s="13" t="s">
        <v>72</v>
      </c>
      <c r="AY171" s="211" t="s">
        <v>154</v>
      </c>
    </row>
    <row r="172" spans="1:65" s="14" customFormat="1" ht="11.25">
      <c r="B172" s="212"/>
      <c r="C172" s="213"/>
      <c r="D172" s="202" t="s">
        <v>166</v>
      </c>
      <c r="E172" s="214" t="s">
        <v>19</v>
      </c>
      <c r="F172" s="215" t="s">
        <v>168</v>
      </c>
      <c r="G172" s="213"/>
      <c r="H172" s="216">
        <v>24.31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166</v>
      </c>
      <c r="AU172" s="222" t="s">
        <v>169</v>
      </c>
      <c r="AV172" s="14" t="s">
        <v>169</v>
      </c>
      <c r="AW172" s="14" t="s">
        <v>33</v>
      </c>
      <c r="AX172" s="14" t="s">
        <v>79</v>
      </c>
      <c r="AY172" s="222" t="s">
        <v>154</v>
      </c>
    </row>
    <row r="173" spans="1:65" s="2" customFormat="1" ht="37.9" customHeight="1">
      <c r="A173" s="38"/>
      <c r="B173" s="39"/>
      <c r="C173" s="223" t="s">
        <v>8</v>
      </c>
      <c r="D173" s="223" t="s">
        <v>192</v>
      </c>
      <c r="E173" s="224" t="s">
        <v>294</v>
      </c>
      <c r="F173" s="225" t="s">
        <v>295</v>
      </c>
      <c r="G173" s="226" t="s">
        <v>160</v>
      </c>
      <c r="H173" s="227">
        <v>25.526</v>
      </c>
      <c r="I173" s="228"/>
      <c r="J173" s="229">
        <f>ROUND(I173*H173,2)</f>
        <v>0</v>
      </c>
      <c r="K173" s="225" t="s">
        <v>19</v>
      </c>
      <c r="L173" s="230"/>
      <c r="M173" s="231" t="s">
        <v>19</v>
      </c>
      <c r="N173" s="232" t="s">
        <v>43</v>
      </c>
      <c r="O173" s="68"/>
      <c r="P173" s="191">
        <f>O173*H173</f>
        <v>0</v>
      </c>
      <c r="Q173" s="191">
        <v>6.9999999999999999E-4</v>
      </c>
      <c r="R173" s="191">
        <f>Q173*H173</f>
        <v>1.7868200000000001E-2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195</v>
      </c>
      <c r="AT173" s="193" t="s">
        <v>192</v>
      </c>
      <c r="AU173" s="193" t="s">
        <v>169</v>
      </c>
      <c r="AY173" s="21" t="s">
        <v>154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1" t="s">
        <v>79</v>
      </c>
      <c r="BK173" s="194">
        <f>ROUND(I173*H173,2)</f>
        <v>0</v>
      </c>
      <c r="BL173" s="21" t="s">
        <v>162</v>
      </c>
      <c r="BM173" s="193" t="s">
        <v>1848</v>
      </c>
    </row>
    <row r="174" spans="1:65" s="13" customFormat="1" ht="11.25">
      <c r="B174" s="200"/>
      <c r="C174" s="201"/>
      <c r="D174" s="202" t="s">
        <v>166</v>
      </c>
      <c r="E174" s="201"/>
      <c r="F174" s="204" t="s">
        <v>1849</v>
      </c>
      <c r="G174" s="201"/>
      <c r="H174" s="205">
        <v>25.526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166</v>
      </c>
      <c r="AU174" s="211" t="s">
        <v>169</v>
      </c>
      <c r="AV174" s="13" t="s">
        <v>81</v>
      </c>
      <c r="AW174" s="13" t="s">
        <v>4</v>
      </c>
      <c r="AX174" s="13" t="s">
        <v>79</v>
      </c>
      <c r="AY174" s="211" t="s">
        <v>154</v>
      </c>
    </row>
    <row r="175" spans="1:65" s="2" customFormat="1" ht="24.2" customHeight="1">
      <c r="A175" s="38"/>
      <c r="B175" s="39"/>
      <c r="C175" s="182" t="s">
        <v>225</v>
      </c>
      <c r="D175" s="182" t="s">
        <v>157</v>
      </c>
      <c r="E175" s="183" t="s">
        <v>280</v>
      </c>
      <c r="F175" s="184" t="s">
        <v>281</v>
      </c>
      <c r="G175" s="185" t="s">
        <v>160</v>
      </c>
      <c r="H175" s="186">
        <v>16.829999999999998</v>
      </c>
      <c r="I175" s="187"/>
      <c r="J175" s="188">
        <f>ROUND(I175*H175,2)</f>
        <v>0</v>
      </c>
      <c r="K175" s="184" t="s">
        <v>161</v>
      </c>
      <c r="L175" s="43"/>
      <c r="M175" s="189" t="s">
        <v>19</v>
      </c>
      <c r="N175" s="190" t="s">
        <v>43</v>
      </c>
      <c r="O175" s="68"/>
      <c r="P175" s="191">
        <f>O175*H175</f>
        <v>0</v>
      </c>
      <c r="Q175" s="191">
        <v>1.166E-2</v>
      </c>
      <c r="R175" s="191">
        <f>Q175*H175</f>
        <v>0.19623779999999999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162</v>
      </c>
      <c r="AT175" s="193" t="s">
        <v>157</v>
      </c>
      <c r="AU175" s="193" t="s">
        <v>169</v>
      </c>
      <c r="AY175" s="21" t="s">
        <v>154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21" t="s">
        <v>79</v>
      </c>
      <c r="BK175" s="194">
        <f>ROUND(I175*H175,2)</f>
        <v>0</v>
      </c>
      <c r="BL175" s="21" t="s">
        <v>162</v>
      </c>
      <c r="BM175" s="193" t="s">
        <v>1850</v>
      </c>
    </row>
    <row r="176" spans="1:65" s="2" customFormat="1" ht="11.25">
      <c r="A176" s="38"/>
      <c r="B176" s="39"/>
      <c r="C176" s="40"/>
      <c r="D176" s="195" t="s">
        <v>164</v>
      </c>
      <c r="E176" s="40"/>
      <c r="F176" s="196" t="s">
        <v>283</v>
      </c>
      <c r="G176" s="40"/>
      <c r="H176" s="40"/>
      <c r="I176" s="197"/>
      <c r="J176" s="40"/>
      <c r="K176" s="40"/>
      <c r="L176" s="43"/>
      <c r="M176" s="198"/>
      <c r="N176" s="199"/>
      <c r="O176" s="68"/>
      <c r="P176" s="68"/>
      <c r="Q176" s="68"/>
      <c r="R176" s="68"/>
      <c r="S176" s="68"/>
      <c r="T176" s="69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21" t="s">
        <v>164</v>
      </c>
      <c r="AU176" s="21" t="s">
        <v>169</v>
      </c>
    </row>
    <row r="177" spans="1:65" s="15" customFormat="1" ht="11.25">
      <c r="B177" s="233"/>
      <c r="C177" s="234"/>
      <c r="D177" s="202" t="s">
        <v>166</v>
      </c>
      <c r="E177" s="235" t="s">
        <v>19</v>
      </c>
      <c r="F177" s="236" t="s">
        <v>1837</v>
      </c>
      <c r="G177" s="234"/>
      <c r="H177" s="235" t="s">
        <v>19</v>
      </c>
      <c r="I177" s="237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166</v>
      </c>
      <c r="AU177" s="242" t="s">
        <v>169</v>
      </c>
      <c r="AV177" s="15" t="s">
        <v>79</v>
      </c>
      <c r="AW177" s="15" t="s">
        <v>33</v>
      </c>
      <c r="AX177" s="15" t="s">
        <v>72</v>
      </c>
      <c r="AY177" s="242" t="s">
        <v>154</v>
      </c>
    </row>
    <row r="178" spans="1:65" s="13" customFormat="1" ht="11.25">
      <c r="B178" s="200"/>
      <c r="C178" s="201"/>
      <c r="D178" s="202" t="s">
        <v>166</v>
      </c>
      <c r="E178" s="203" t="s">
        <v>19</v>
      </c>
      <c r="F178" s="204" t="s">
        <v>1838</v>
      </c>
      <c r="G178" s="201"/>
      <c r="H178" s="205">
        <v>16.829999999999998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166</v>
      </c>
      <c r="AU178" s="211" t="s">
        <v>169</v>
      </c>
      <c r="AV178" s="13" t="s">
        <v>81</v>
      </c>
      <c r="AW178" s="13" t="s">
        <v>33</v>
      </c>
      <c r="AX178" s="13" t="s">
        <v>72</v>
      </c>
      <c r="AY178" s="211" t="s">
        <v>154</v>
      </c>
    </row>
    <row r="179" spans="1:65" s="14" customFormat="1" ht="11.25">
      <c r="B179" s="212"/>
      <c r="C179" s="213"/>
      <c r="D179" s="202" t="s">
        <v>166</v>
      </c>
      <c r="E179" s="214" t="s">
        <v>19</v>
      </c>
      <c r="F179" s="215" t="s">
        <v>168</v>
      </c>
      <c r="G179" s="213"/>
      <c r="H179" s="216">
        <v>16.829999999999998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166</v>
      </c>
      <c r="AU179" s="222" t="s">
        <v>169</v>
      </c>
      <c r="AV179" s="14" t="s">
        <v>169</v>
      </c>
      <c r="AW179" s="14" t="s">
        <v>33</v>
      </c>
      <c r="AX179" s="14" t="s">
        <v>79</v>
      </c>
      <c r="AY179" s="222" t="s">
        <v>154</v>
      </c>
    </row>
    <row r="180" spans="1:65" s="2" customFormat="1" ht="24.2" customHeight="1">
      <c r="A180" s="38"/>
      <c r="B180" s="39"/>
      <c r="C180" s="182" t="s">
        <v>237</v>
      </c>
      <c r="D180" s="182" t="s">
        <v>157</v>
      </c>
      <c r="E180" s="183" t="s">
        <v>199</v>
      </c>
      <c r="F180" s="184" t="s">
        <v>200</v>
      </c>
      <c r="G180" s="185" t="s">
        <v>160</v>
      </c>
      <c r="H180" s="186">
        <v>24.31</v>
      </c>
      <c r="I180" s="187"/>
      <c r="J180" s="188">
        <f>ROUND(I180*H180,2)</f>
        <v>0</v>
      </c>
      <c r="K180" s="184" t="s">
        <v>161</v>
      </c>
      <c r="L180" s="43"/>
      <c r="M180" s="189" t="s">
        <v>19</v>
      </c>
      <c r="N180" s="190" t="s">
        <v>43</v>
      </c>
      <c r="O180" s="68"/>
      <c r="P180" s="191">
        <f>O180*H180</f>
        <v>0</v>
      </c>
      <c r="Q180" s="191">
        <v>2.8500000000000001E-3</v>
      </c>
      <c r="R180" s="191">
        <f>Q180*H180</f>
        <v>6.9283499999999998E-2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162</v>
      </c>
      <c r="AT180" s="193" t="s">
        <v>157</v>
      </c>
      <c r="AU180" s="193" t="s">
        <v>169</v>
      </c>
      <c r="AY180" s="21" t="s">
        <v>154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21" t="s">
        <v>79</v>
      </c>
      <c r="BK180" s="194">
        <f>ROUND(I180*H180,2)</f>
        <v>0</v>
      </c>
      <c r="BL180" s="21" t="s">
        <v>162</v>
      </c>
      <c r="BM180" s="193" t="s">
        <v>1851</v>
      </c>
    </row>
    <row r="181" spans="1:65" s="2" customFormat="1" ht="11.25">
      <c r="A181" s="38"/>
      <c r="B181" s="39"/>
      <c r="C181" s="40"/>
      <c r="D181" s="195" t="s">
        <v>164</v>
      </c>
      <c r="E181" s="40"/>
      <c r="F181" s="196" t="s">
        <v>202</v>
      </c>
      <c r="G181" s="40"/>
      <c r="H181" s="40"/>
      <c r="I181" s="197"/>
      <c r="J181" s="40"/>
      <c r="K181" s="40"/>
      <c r="L181" s="43"/>
      <c r="M181" s="198"/>
      <c r="N181" s="199"/>
      <c r="O181" s="68"/>
      <c r="P181" s="68"/>
      <c r="Q181" s="68"/>
      <c r="R181" s="68"/>
      <c r="S181" s="68"/>
      <c r="T181" s="69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21" t="s">
        <v>164</v>
      </c>
      <c r="AU181" s="21" t="s">
        <v>169</v>
      </c>
    </row>
    <row r="182" spans="1:65" s="15" customFormat="1" ht="11.25">
      <c r="B182" s="233"/>
      <c r="C182" s="234"/>
      <c r="D182" s="202" t="s">
        <v>166</v>
      </c>
      <c r="E182" s="235" t="s">
        <v>19</v>
      </c>
      <c r="F182" s="236" t="s">
        <v>289</v>
      </c>
      <c r="G182" s="234"/>
      <c r="H182" s="235" t="s">
        <v>19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166</v>
      </c>
      <c r="AU182" s="242" t="s">
        <v>169</v>
      </c>
      <c r="AV182" s="15" t="s">
        <v>79</v>
      </c>
      <c r="AW182" s="15" t="s">
        <v>33</v>
      </c>
      <c r="AX182" s="15" t="s">
        <v>72</v>
      </c>
      <c r="AY182" s="242" t="s">
        <v>154</v>
      </c>
    </row>
    <row r="183" spans="1:65" s="13" customFormat="1" ht="11.25">
      <c r="B183" s="200"/>
      <c r="C183" s="201"/>
      <c r="D183" s="202" t="s">
        <v>166</v>
      </c>
      <c r="E183" s="203" t="s">
        <v>19</v>
      </c>
      <c r="F183" s="204" t="s">
        <v>1847</v>
      </c>
      <c r="G183" s="201"/>
      <c r="H183" s="205">
        <v>24.31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166</v>
      </c>
      <c r="AU183" s="211" t="s">
        <v>169</v>
      </c>
      <c r="AV183" s="13" t="s">
        <v>81</v>
      </c>
      <c r="AW183" s="13" t="s">
        <v>33</v>
      </c>
      <c r="AX183" s="13" t="s">
        <v>72</v>
      </c>
      <c r="AY183" s="211" t="s">
        <v>154</v>
      </c>
    </row>
    <row r="184" spans="1:65" s="14" customFormat="1" ht="11.25">
      <c r="B184" s="212"/>
      <c r="C184" s="213"/>
      <c r="D184" s="202" t="s">
        <v>166</v>
      </c>
      <c r="E184" s="214" t="s">
        <v>19</v>
      </c>
      <c r="F184" s="215" t="s">
        <v>168</v>
      </c>
      <c r="G184" s="213"/>
      <c r="H184" s="216">
        <v>24.31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166</v>
      </c>
      <c r="AU184" s="222" t="s">
        <v>169</v>
      </c>
      <c r="AV184" s="14" t="s">
        <v>169</v>
      </c>
      <c r="AW184" s="14" t="s">
        <v>33</v>
      </c>
      <c r="AX184" s="14" t="s">
        <v>79</v>
      </c>
      <c r="AY184" s="222" t="s">
        <v>154</v>
      </c>
    </row>
    <row r="185" spans="1:65" s="2" customFormat="1" ht="16.5" customHeight="1">
      <c r="A185" s="38"/>
      <c r="B185" s="39"/>
      <c r="C185" s="182" t="s">
        <v>250</v>
      </c>
      <c r="D185" s="182" t="s">
        <v>157</v>
      </c>
      <c r="E185" s="183" t="s">
        <v>203</v>
      </c>
      <c r="F185" s="184" t="s">
        <v>204</v>
      </c>
      <c r="G185" s="185" t="s">
        <v>160</v>
      </c>
      <c r="H185" s="186">
        <v>24.31</v>
      </c>
      <c r="I185" s="187"/>
      <c r="J185" s="188">
        <f>ROUND(I185*H185,2)</f>
        <v>0</v>
      </c>
      <c r="K185" s="184" t="s">
        <v>161</v>
      </c>
      <c r="L185" s="43"/>
      <c r="M185" s="189" t="s">
        <v>19</v>
      </c>
      <c r="N185" s="190" t="s">
        <v>43</v>
      </c>
      <c r="O185" s="68"/>
      <c r="P185" s="191">
        <f>O185*H185</f>
        <v>0</v>
      </c>
      <c r="Q185" s="191">
        <v>1.3999999999999999E-4</v>
      </c>
      <c r="R185" s="191">
        <f>Q185*H185</f>
        <v>3.4033999999999996E-3</v>
      </c>
      <c r="S185" s="191">
        <v>0</v>
      </c>
      <c r="T185" s="19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162</v>
      </c>
      <c r="AT185" s="193" t="s">
        <v>157</v>
      </c>
      <c r="AU185" s="193" t="s">
        <v>169</v>
      </c>
      <c r="AY185" s="21" t="s">
        <v>154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21" t="s">
        <v>79</v>
      </c>
      <c r="BK185" s="194">
        <f>ROUND(I185*H185,2)</f>
        <v>0</v>
      </c>
      <c r="BL185" s="21" t="s">
        <v>162</v>
      </c>
      <c r="BM185" s="193" t="s">
        <v>1852</v>
      </c>
    </row>
    <row r="186" spans="1:65" s="2" customFormat="1" ht="11.25">
      <c r="A186" s="38"/>
      <c r="B186" s="39"/>
      <c r="C186" s="40"/>
      <c r="D186" s="195" t="s">
        <v>164</v>
      </c>
      <c r="E186" s="40"/>
      <c r="F186" s="196" t="s">
        <v>206</v>
      </c>
      <c r="G186" s="40"/>
      <c r="H186" s="40"/>
      <c r="I186" s="197"/>
      <c r="J186" s="40"/>
      <c r="K186" s="40"/>
      <c r="L186" s="43"/>
      <c r="M186" s="198"/>
      <c r="N186" s="199"/>
      <c r="O186" s="68"/>
      <c r="P186" s="68"/>
      <c r="Q186" s="68"/>
      <c r="R186" s="68"/>
      <c r="S186" s="68"/>
      <c r="T186" s="69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21" t="s">
        <v>164</v>
      </c>
      <c r="AU186" s="21" t="s">
        <v>169</v>
      </c>
    </row>
    <row r="187" spans="1:65" s="2" customFormat="1" ht="24.2" customHeight="1">
      <c r="A187" s="38"/>
      <c r="B187" s="39"/>
      <c r="C187" s="182" t="s">
        <v>279</v>
      </c>
      <c r="D187" s="182" t="s">
        <v>157</v>
      </c>
      <c r="E187" s="183" t="s">
        <v>302</v>
      </c>
      <c r="F187" s="184" t="s">
        <v>303</v>
      </c>
      <c r="G187" s="185" t="s">
        <v>160</v>
      </c>
      <c r="H187" s="186">
        <v>373.72300000000001</v>
      </c>
      <c r="I187" s="187"/>
      <c r="J187" s="188">
        <f>ROUND(I187*H187,2)</f>
        <v>0</v>
      </c>
      <c r="K187" s="184" t="s">
        <v>161</v>
      </c>
      <c r="L187" s="43"/>
      <c r="M187" s="189" t="s">
        <v>19</v>
      </c>
      <c r="N187" s="190" t="s">
        <v>43</v>
      </c>
      <c r="O187" s="68"/>
      <c r="P187" s="191">
        <f>O187*H187</f>
        <v>0</v>
      </c>
      <c r="Q187" s="191">
        <v>1.166E-2</v>
      </c>
      <c r="R187" s="191">
        <f>Q187*H187</f>
        <v>4.35761018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162</v>
      </c>
      <c r="AT187" s="193" t="s">
        <v>157</v>
      </c>
      <c r="AU187" s="193" t="s">
        <v>169</v>
      </c>
      <c r="AY187" s="21" t="s">
        <v>154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1" t="s">
        <v>79</v>
      </c>
      <c r="BK187" s="194">
        <f>ROUND(I187*H187,2)</f>
        <v>0</v>
      </c>
      <c r="BL187" s="21" t="s">
        <v>162</v>
      </c>
      <c r="BM187" s="193" t="s">
        <v>1853</v>
      </c>
    </row>
    <row r="188" spans="1:65" s="2" customFormat="1" ht="11.25">
      <c r="A188" s="38"/>
      <c r="B188" s="39"/>
      <c r="C188" s="40"/>
      <c r="D188" s="195" t="s">
        <v>164</v>
      </c>
      <c r="E188" s="40"/>
      <c r="F188" s="196" t="s">
        <v>305</v>
      </c>
      <c r="G188" s="40"/>
      <c r="H188" s="40"/>
      <c r="I188" s="197"/>
      <c r="J188" s="40"/>
      <c r="K188" s="40"/>
      <c r="L188" s="43"/>
      <c r="M188" s="198"/>
      <c r="N188" s="199"/>
      <c r="O188" s="68"/>
      <c r="P188" s="68"/>
      <c r="Q188" s="68"/>
      <c r="R188" s="68"/>
      <c r="S188" s="68"/>
      <c r="T188" s="69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21" t="s">
        <v>164</v>
      </c>
      <c r="AU188" s="21" t="s">
        <v>169</v>
      </c>
    </row>
    <row r="189" spans="1:65" s="15" customFormat="1" ht="11.25">
      <c r="B189" s="233"/>
      <c r="C189" s="234"/>
      <c r="D189" s="202" t="s">
        <v>166</v>
      </c>
      <c r="E189" s="235" t="s">
        <v>19</v>
      </c>
      <c r="F189" s="236" t="s">
        <v>261</v>
      </c>
      <c r="G189" s="234"/>
      <c r="H189" s="235" t="s">
        <v>19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166</v>
      </c>
      <c r="AU189" s="242" t="s">
        <v>169</v>
      </c>
      <c r="AV189" s="15" t="s">
        <v>79</v>
      </c>
      <c r="AW189" s="15" t="s">
        <v>33</v>
      </c>
      <c r="AX189" s="15" t="s">
        <v>72</v>
      </c>
      <c r="AY189" s="242" t="s">
        <v>154</v>
      </c>
    </row>
    <row r="190" spans="1:65" s="13" customFormat="1" ht="11.25">
      <c r="B190" s="200"/>
      <c r="C190" s="201"/>
      <c r="D190" s="202" t="s">
        <v>166</v>
      </c>
      <c r="E190" s="203" t="s">
        <v>19</v>
      </c>
      <c r="F190" s="204" t="s">
        <v>1839</v>
      </c>
      <c r="G190" s="201"/>
      <c r="H190" s="205">
        <v>99.563000000000002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166</v>
      </c>
      <c r="AU190" s="211" t="s">
        <v>169</v>
      </c>
      <c r="AV190" s="13" t="s">
        <v>81</v>
      </c>
      <c r="AW190" s="13" t="s">
        <v>33</v>
      </c>
      <c r="AX190" s="13" t="s">
        <v>72</v>
      </c>
      <c r="AY190" s="211" t="s">
        <v>154</v>
      </c>
    </row>
    <row r="191" spans="1:65" s="15" customFormat="1" ht="11.25">
      <c r="B191" s="233"/>
      <c r="C191" s="234"/>
      <c r="D191" s="202" t="s">
        <v>166</v>
      </c>
      <c r="E191" s="235" t="s">
        <v>19</v>
      </c>
      <c r="F191" s="236" t="s">
        <v>265</v>
      </c>
      <c r="G191" s="234"/>
      <c r="H191" s="235" t="s">
        <v>19</v>
      </c>
      <c r="I191" s="237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166</v>
      </c>
      <c r="AU191" s="242" t="s">
        <v>169</v>
      </c>
      <c r="AV191" s="15" t="s">
        <v>79</v>
      </c>
      <c r="AW191" s="15" t="s">
        <v>33</v>
      </c>
      <c r="AX191" s="15" t="s">
        <v>72</v>
      </c>
      <c r="AY191" s="242" t="s">
        <v>154</v>
      </c>
    </row>
    <row r="192" spans="1:65" s="13" customFormat="1" ht="11.25">
      <c r="B192" s="200"/>
      <c r="C192" s="201"/>
      <c r="D192" s="202" t="s">
        <v>166</v>
      </c>
      <c r="E192" s="203" t="s">
        <v>19</v>
      </c>
      <c r="F192" s="204" t="s">
        <v>1840</v>
      </c>
      <c r="G192" s="201"/>
      <c r="H192" s="205">
        <v>98.347999999999999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166</v>
      </c>
      <c r="AU192" s="211" t="s">
        <v>169</v>
      </c>
      <c r="AV192" s="13" t="s">
        <v>81</v>
      </c>
      <c r="AW192" s="13" t="s">
        <v>33</v>
      </c>
      <c r="AX192" s="13" t="s">
        <v>72</v>
      </c>
      <c r="AY192" s="211" t="s">
        <v>154</v>
      </c>
    </row>
    <row r="193" spans="1:65" s="15" customFormat="1" ht="11.25">
      <c r="B193" s="233"/>
      <c r="C193" s="234"/>
      <c r="D193" s="202" t="s">
        <v>166</v>
      </c>
      <c r="E193" s="235" t="s">
        <v>19</v>
      </c>
      <c r="F193" s="236" t="s">
        <v>269</v>
      </c>
      <c r="G193" s="234"/>
      <c r="H193" s="235" t="s">
        <v>19</v>
      </c>
      <c r="I193" s="237"/>
      <c r="J193" s="234"/>
      <c r="K193" s="234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166</v>
      </c>
      <c r="AU193" s="242" t="s">
        <v>169</v>
      </c>
      <c r="AV193" s="15" t="s">
        <v>79</v>
      </c>
      <c r="AW193" s="15" t="s">
        <v>33</v>
      </c>
      <c r="AX193" s="15" t="s">
        <v>72</v>
      </c>
      <c r="AY193" s="242" t="s">
        <v>154</v>
      </c>
    </row>
    <row r="194" spans="1:65" s="13" customFormat="1" ht="11.25">
      <c r="B194" s="200"/>
      <c r="C194" s="201"/>
      <c r="D194" s="202" t="s">
        <v>166</v>
      </c>
      <c r="E194" s="203" t="s">
        <v>19</v>
      </c>
      <c r="F194" s="204" t="s">
        <v>1841</v>
      </c>
      <c r="G194" s="201"/>
      <c r="H194" s="205">
        <v>130.84299999999999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166</v>
      </c>
      <c r="AU194" s="211" t="s">
        <v>169</v>
      </c>
      <c r="AV194" s="13" t="s">
        <v>81</v>
      </c>
      <c r="AW194" s="13" t="s">
        <v>33</v>
      </c>
      <c r="AX194" s="13" t="s">
        <v>72</v>
      </c>
      <c r="AY194" s="211" t="s">
        <v>154</v>
      </c>
    </row>
    <row r="195" spans="1:65" s="13" customFormat="1" ht="11.25">
      <c r="B195" s="200"/>
      <c r="C195" s="201"/>
      <c r="D195" s="202" t="s">
        <v>166</v>
      </c>
      <c r="E195" s="203" t="s">
        <v>19</v>
      </c>
      <c r="F195" s="204" t="s">
        <v>1842</v>
      </c>
      <c r="G195" s="201"/>
      <c r="H195" s="205">
        <v>-30.36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166</v>
      </c>
      <c r="AU195" s="211" t="s">
        <v>169</v>
      </c>
      <c r="AV195" s="13" t="s">
        <v>81</v>
      </c>
      <c r="AW195" s="13" t="s">
        <v>33</v>
      </c>
      <c r="AX195" s="13" t="s">
        <v>72</v>
      </c>
      <c r="AY195" s="211" t="s">
        <v>154</v>
      </c>
    </row>
    <row r="196" spans="1:65" s="15" customFormat="1" ht="11.25">
      <c r="B196" s="233"/>
      <c r="C196" s="234"/>
      <c r="D196" s="202" t="s">
        <v>166</v>
      </c>
      <c r="E196" s="235" t="s">
        <v>19</v>
      </c>
      <c r="F196" s="236" t="s">
        <v>275</v>
      </c>
      <c r="G196" s="234"/>
      <c r="H196" s="235" t="s">
        <v>19</v>
      </c>
      <c r="I196" s="237"/>
      <c r="J196" s="234"/>
      <c r="K196" s="234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166</v>
      </c>
      <c r="AU196" s="242" t="s">
        <v>169</v>
      </c>
      <c r="AV196" s="15" t="s">
        <v>79</v>
      </c>
      <c r="AW196" s="15" t="s">
        <v>33</v>
      </c>
      <c r="AX196" s="15" t="s">
        <v>72</v>
      </c>
      <c r="AY196" s="242" t="s">
        <v>154</v>
      </c>
    </row>
    <row r="197" spans="1:65" s="13" customFormat="1" ht="11.25">
      <c r="B197" s="200"/>
      <c r="C197" s="201"/>
      <c r="D197" s="202" t="s">
        <v>166</v>
      </c>
      <c r="E197" s="203" t="s">
        <v>19</v>
      </c>
      <c r="F197" s="204" t="s">
        <v>1843</v>
      </c>
      <c r="G197" s="201"/>
      <c r="H197" s="205">
        <v>133.58000000000001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166</v>
      </c>
      <c r="AU197" s="211" t="s">
        <v>169</v>
      </c>
      <c r="AV197" s="13" t="s">
        <v>81</v>
      </c>
      <c r="AW197" s="13" t="s">
        <v>33</v>
      </c>
      <c r="AX197" s="13" t="s">
        <v>72</v>
      </c>
      <c r="AY197" s="211" t="s">
        <v>154</v>
      </c>
    </row>
    <row r="198" spans="1:65" s="13" customFormat="1" ht="11.25">
      <c r="B198" s="200"/>
      <c r="C198" s="201"/>
      <c r="D198" s="202" t="s">
        <v>166</v>
      </c>
      <c r="E198" s="203" t="s">
        <v>19</v>
      </c>
      <c r="F198" s="204" t="s">
        <v>1844</v>
      </c>
      <c r="G198" s="201"/>
      <c r="H198" s="205">
        <v>-5.3310000000000004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166</v>
      </c>
      <c r="AU198" s="211" t="s">
        <v>169</v>
      </c>
      <c r="AV198" s="13" t="s">
        <v>81</v>
      </c>
      <c r="AW198" s="13" t="s">
        <v>33</v>
      </c>
      <c r="AX198" s="13" t="s">
        <v>72</v>
      </c>
      <c r="AY198" s="211" t="s">
        <v>154</v>
      </c>
    </row>
    <row r="199" spans="1:65" s="13" customFormat="1" ht="11.25">
      <c r="B199" s="200"/>
      <c r="C199" s="201"/>
      <c r="D199" s="202" t="s">
        <v>166</v>
      </c>
      <c r="E199" s="203" t="s">
        <v>19</v>
      </c>
      <c r="F199" s="204" t="s">
        <v>1845</v>
      </c>
      <c r="G199" s="201"/>
      <c r="H199" s="205">
        <v>-52.92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166</v>
      </c>
      <c r="AU199" s="211" t="s">
        <v>169</v>
      </c>
      <c r="AV199" s="13" t="s">
        <v>81</v>
      </c>
      <c r="AW199" s="13" t="s">
        <v>33</v>
      </c>
      <c r="AX199" s="13" t="s">
        <v>72</v>
      </c>
      <c r="AY199" s="211" t="s">
        <v>154</v>
      </c>
    </row>
    <row r="200" spans="1:65" s="14" customFormat="1" ht="11.25">
      <c r="B200" s="212"/>
      <c r="C200" s="213"/>
      <c r="D200" s="202" t="s">
        <v>166</v>
      </c>
      <c r="E200" s="214" t="s">
        <v>19</v>
      </c>
      <c r="F200" s="215" t="s">
        <v>168</v>
      </c>
      <c r="G200" s="213"/>
      <c r="H200" s="216">
        <v>373.72300000000001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166</v>
      </c>
      <c r="AU200" s="222" t="s">
        <v>169</v>
      </c>
      <c r="AV200" s="14" t="s">
        <v>169</v>
      </c>
      <c r="AW200" s="14" t="s">
        <v>33</v>
      </c>
      <c r="AX200" s="14" t="s">
        <v>79</v>
      </c>
      <c r="AY200" s="222" t="s">
        <v>154</v>
      </c>
    </row>
    <row r="201" spans="1:65" s="2" customFormat="1" ht="21.75" customHeight="1">
      <c r="A201" s="38"/>
      <c r="B201" s="39"/>
      <c r="C201" s="182" t="s">
        <v>284</v>
      </c>
      <c r="D201" s="182" t="s">
        <v>157</v>
      </c>
      <c r="E201" s="183" t="s">
        <v>307</v>
      </c>
      <c r="F201" s="184" t="s">
        <v>308</v>
      </c>
      <c r="G201" s="185" t="s">
        <v>160</v>
      </c>
      <c r="H201" s="186">
        <v>124.574</v>
      </c>
      <c r="I201" s="187"/>
      <c r="J201" s="188">
        <f>ROUND(I201*H201,2)</f>
        <v>0</v>
      </c>
      <c r="K201" s="184" t="s">
        <v>161</v>
      </c>
      <c r="L201" s="43"/>
      <c r="M201" s="189" t="s">
        <v>19</v>
      </c>
      <c r="N201" s="190" t="s">
        <v>43</v>
      </c>
      <c r="O201" s="68"/>
      <c r="P201" s="191">
        <f>O201*H201</f>
        <v>0</v>
      </c>
      <c r="Q201" s="191">
        <v>2.0480000000000002E-2</v>
      </c>
      <c r="R201" s="191">
        <f>Q201*H201</f>
        <v>2.5512755200000004</v>
      </c>
      <c r="S201" s="191">
        <v>0</v>
      </c>
      <c r="T201" s="19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3" t="s">
        <v>162</v>
      </c>
      <c r="AT201" s="193" t="s">
        <v>157</v>
      </c>
      <c r="AU201" s="193" t="s">
        <v>169</v>
      </c>
      <c r="AY201" s="21" t="s">
        <v>154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21" t="s">
        <v>79</v>
      </c>
      <c r="BK201" s="194">
        <f>ROUND(I201*H201,2)</f>
        <v>0</v>
      </c>
      <c r="BL201" s="21" t="s">
        <v>162</v>
      </c>
      <c r="BM201" s="193" t="s">
        <v>1854</v>
      </c>
    </row>
    <row r="202" spans="1:65" s="2" customFormat="1" ht="11.25">
      <c r="A202" s="38"/>
      <c r="B202" s="39"/>
      <c r="C202" s="40"/>
      <c r="D202" s="195" t="s">
        <v>164</v>
      </c>
      <c r="E202" s="40"/>
      <c r="F202" s="196" t="s">
        <v>310</v>
      </c>
      <c r="G202" s="40"/>
      <c r="H202" s="40"/>
      <c r="I202" s="197"/>
      <c r="J202" s="40"/>
      <c r="K202" s="40"/>
      <c r="L202" s="43"/>
      <c r="M202" s="198"/>
      <c r="N202" s="199"/>
      <c r="O202" s="68"/>
      <c r="P202" s="68"/>
      <c r="Q202" s="68"/>
      <c r="R202" s="68"/>
      <c r="S202" s="68"/>
      <c r="T202" s="69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21" t="s">
        <v>164</v>
      </c>
      <c r="AU202" s="21" t="s">
        <v>169</v>
      </c>
    </row>
    <row r="203" spans="1:65" s="15" customFormat="1" ht="11.25">
      <c r="B203" s="233"/>
      <c r="C203" s="234"/>
      <c r="D203" s="202" t="s">
        <v>166</v>
      </c>
      <c r="E203" s="235" t="s">
        <v>19</v>
      </c>
      <c r="F203" s="236" t="s">
        <v>1855</v>
      </c>
      <c r="G203" s="234"/>
      <c r="H203" s="235" t="s">
        <v>19</v>
      </c>
      <c r="I203" s="237"/>
      <c r="J203" s="234"/>
      <c r="K203" s="234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166</v>
      </c>
      <c r="AU203" s="242" t="s">
        <v>169</v>
      </c>
      <c r="AV203" s="15" t="s">
        <v>79</v>
      </c>
      <c r="AW203" s="15" t="s">
        <v>33</v>
      </c>
      <c r="AX203" s="15" t="s">
        <v>72</v>
      </c>
      <c r="AY203" s="242" t="s">
        <v>154</v>
      </c>
    </row>
    <row r="204" spans="1:65" s="13" customFormat="1" ht="11.25">
      <c r="B204" s="200"/>
      <c r="C204" s="201"/>
      <c r="D204" s="202" t="s">
        <v>166</v>
      </c>
      <c r="E204" s="203" t="s">
        <v>19</v>
      </c>
      <c r="F204" s="204" t="s">
        <v>1856</v>
      </c>
      <c r="G204" s="201"/>
      <c r="H204" s="205">
        <v>124.574</v>
      </c>
      <c r="I204" s="206"/>
      <c r="J204" s="201"/>
      <c r="K204" s="201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166</v>
      </c>
      <c r="AU204" s="211" t="s">
        <v>169</v>
      </c>
      <c r="AV204" s="13" t="s">
        <v>81</v>
      </c>
      <c r="AW204" s="13" t="s">
        <v>33</v>
      </c>
      <c r="AX204" s="13" t="s">
        <v>72</v>
      </c>
      <c r="AY204" s="211" t="s">
        <v>154</v>
      </c>
    </row>
    <row r="205" spans="1:65" s="14" customFormat="1" ht="11.25">
      <c r="B205" s="212"/>
      <c r="C205" s="213"/>
      <c r="D205" s="202" t="s">
        <v>166</v>
      </c>
      <c r="E205" s="214" t="s">
        <v>19</v>
      </c>
      <c r="F205" s="215" t="s">
        <v>168</v>
      </c>
      <c r="G205" s="213"/>
      <c r="H205" s="216">
        <v>124.574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166</v>
      </c>
      <c r="AU205" s="222" t="s">
        <v>169</v>
      </c>
      <c r="AV205" s="14" t="s">
        <v>169</v>
      </c>
      <c r="AW205" s="14" t="s">
        <v>33</v>
      </c>
      <c r="AX205" s="14" t="s">
        <v>79</v>
      </c>
      <c r="AY205" s="222" t="s">
        <v>154</v>
      </c>
    </row>
    <row r="206" spans="1:65" s="2" customFormat="1" ht="37.9" customHeight="1">
      <c r="A206" s="38"/>
      <c r="B206" s="39"/>
      <c r="C206" s="182" t="s">
        <v>293</v>
      </c>
      <c r="D206" s="182" t="s">
        <v>157</v>
      </c>
      <c r="E206" s="183" t="s">
        <v>318</v>
      </c>
      <c r="F206" s="184" t="s">
        <v>319</v>
      </c>
      <c r="G206" s="185" t="s">
        <v>160</v>
      </c>
      <c r="H206" s="186">
        <v>35.872999999999998</v>
      </c>
      <c r="I206" s="187"/>
      <c r="J206" s="188">
        <f>ROUND(I206*H206,2)</f>
        <v>0</v>
      </c>
      <c r="K206" s="184" t="s">
        <v>161</v>
      </c>
      <c r="L206" s="43"/>
      <c r="M206" s="189" t="s">
        <v>19</v>
      </c>
      <c r="N206" s="190" t="s">
        <v>43</v>
      </c>
      <c r="O206" s="68"/>
      <c r="P206" s="191">
        <f>O206*H206</f>
        <v>0</v>
      </c>
      <c r="Q206" s="191">
        <v>8.6E-3</v>
      </c>
      <c r="R206" s="191">
        <f>Q206*H206</f>
        <v>0.3085078</v>
      </c>
      <c r="S206" s="191">
        <v>0</v>
      </c>
      <c r="T206" s="19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3" t="s">
        <v>162</v>
      </c>
      <c r="AT206" s="193" t="s">
        <v>157</v>
      </c>
      <c r="AU206" s="193" t="s">
        <v>169</v>
      </c>
      <c r="AY206" s="21" t="s">
        <v>154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21" t="s">
        <v>79</v>
      </c>
      <c r="BK206" s="194">
        <f>ROUND(I206*H206,2)</f>
        <v>0</v>
      </c>
      <c r="BL206" s="21" t="s">
        <v>162</v>
      </c>
      <c r="BM206" s="193" t="s">
        <v>1857</v>
      </c>
    </row>
    <row r="207" spans="1:65" s="2" customFormat="1" ht="11.25">
      <c r="A207" s="38"/>
      <c r="B207" s="39"/>
      <c r="C207" s="40"/>
      <c r="D207" s="195" t="s">
        <v>164</v>
      </c>
      <c r="E207" s="40"/>
      <c r="F207" s="196" t="s">
        <v>321</v>
      </c>
      <c r="G207" s="40"/>
      <c r="H207" s="40"/>
      <c r="I207" s="197"/>
      <c r="J207" s="40"/>
      <c r="K207" s="40"/>
      <c r="L207" s="43"/>
      <c r="M207" s="198"/>
      <c r="N207" s="199"/>
      <c r="O207" s="68"/>
      <c r="P207" s="68"/>
      <c r="Q207" s="68"/>
      <c r="R207" s="68"/>
      <c r="S207" s="68"/>
      <c r="T207" s="69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21" t="s">
        <v>164</v>
      </c>
      <c r="AU207" s="21" t="s">
        <v>169</v>
      </c>
    </row>
    <row r="208" spans="1:65" s="15" customFormat="1" ht="11.25">
      <c r="B208" s="233"/>
      <c r="C208" s="234"/>
      <c r="D208" s="202" t="s">
        <v>166</v>
      </c>
      <c r="E208" s="235" t="s">
        <v>19</v>
      </c>
      <c r="F208" s="236" t="s">
        <v>1858</v>
      </c>
      <c r="G208" s="234"/>
      <c r="H208" s="235" t="s">
        <v>19</v>
      </c>
      <c r="I208" s="237"/>
      <c r="J208" s="234"/>
      <c r="K208" s="234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166</v>
      </c>
      <c r="AU208" s="242" t="s">
        <v>169</v>
      </c>
      <c r="AV208" s="15" t="s">
        <v>79</v>
      </c>
      <c r="AW208" s="15" t="s">
        <v>33</v>
      </c>
      <c r="AX208" s="15" t="s">
        <v>72</v>
      </c>
      <c r="AY208" s="242" t="s">
        <v>154</v>
      </c>
    </row>
    <row r="209" spans="1:65" s="13" customFormat="1" ht="11.25">
      <c r="B209" s="200"/>
      <c r="C209" s="201"/>
      <c r="D209" s="202" t="s">
        <v>166</v>
      </c>
      <c r="E209" s="203" t="s">
        <v>19</v>
      </c>
      <c r="F209" s="204" t="s">
        <v>1859</v>
      </c>
      <c r="G209" s="201"/>
      <c r="H209" s="205">
        <v>13.6</v>
      </c>
      <c r="I209" s="206"/>
      <c r="J209" s="201"/>
      <c r="K209" s="201"/>
      <c r="L209" s="207"/>
      <c r="M209" s="208"/>
      <c r="N209" s="209"/>
      <c r="O209" s="209"/>
      <c r="P209" s="209"/>
      <c r="Q209" s="209"/>
      <c r="R209" s="209"/>
      <c r="S209" s="209"/>
      <c r="T209" s="210"/>
      <c r="AT209" s="211" t="s">
        <v>166</v>
      </c>
      <c r="AU209" s="211" t="s">
        <v>169</v>
      </c>
      <c r="AV209" s="13" t="s">
        <v>81</v>
      </c>
      <c r="AW209" s="13" t="s">
        <v>33</v>
      </c>
      <c r="AX209" s="13" t="s">
        <v>72</v>
      </c>
      <c r="AY209" s="211" t="s">
        <v>154</v>
      </c>
    </row>
    <row r="210" spans="1:65" s="13" customFormat="1" ht="11.25">
      <c r="B210" s="200"/>
      <c r="C210" s="201"/>
      <c r="D210" s="202" t="s">
        <v>166</v>
      </c>
      <c r="E210" s="203" t="s">
        <v>19</v>
      </c>
      <c r="F210" s="204" t="s">
        <v>1860</v>
      </c>
      <c r="G210" s="201"/>
      <c r="H210" s="205">
        <v>5.44</v>
      </c>
      <c r="I210" s="206"/>
      <c r="J210" s="201"/>
      <c r="K210" s="201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166</v>
      </c>
      <c r="AU210" s="211" t="s">
        <v>169</v>
      </c>
      <c r="AV210" s="13" t="s">
        <v>81</v>
      </c>
      <c r="AW210" s="13" t="s">
        <v>33</v>
      </c>
      <c r="AX210" s="13" t="s">
        <v>72</v>
      </c>
      <c r="AY210" s="211" t="s">
        <v>154</v>
      </c>
    </row>
    <row r="211" spans="1:65" s="13" customFormat="1" ht="11.25">
      <c r="B211" s="200"/>
      <c r="C211" s="201"/>
      <c r="D211" s="202" t="s">
        <v>166</v>
      </c>
      <c r="E211" s="203" t="s">
        <v>19</v>
      </c>
      <c r="F211" s="204" t="s">
        <v>1861</v>
      </c>
      <c r="G211" s="201"/>
      <c r="H211" s="205">
        <v>5.85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166</v>
      </c>
      <c r="AU211" s="211" t="s">
        <v>169</v>
      </c>
      <c r="AV211" s="13" t="s">
        <v>81</v>
      </c>
      <c r="AW211" s="13" t="s">
        <v>33</v>
      </c>
      <c r="AX211" s="13" t="s">
        <v>72</v>
      </c>
      <c r="AY211" s="211" t="s">
        <v>154</v>
      </c>
    </row>
    <row r="212" spans="1:65" s="13" customFormat="1" ht="11.25">
      <c r="B212" s="200"/>
      <c r="C212" s="201"/>
      <c r="D212" s="202" t="s">
        <v>166</v>
      </c>
      <c r="E212" s="203" t="s">
        <v>19</v>
      </c>
      <c r="F212" s="204" t="s">
        <v>1862</v>
      </c>
      <c r="G212" s="201"/>
      <c r="H212" s="205">
        <v>10.983000000000001</v>
      </c>
      <c r="I212" s="206"/>
      <c r="J212" s="201"/>
      <c r="K212" s="201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166</v>
      </c>
      <c r="AU212" s="211" t="s">
        <v>169</v>
      </c>
      <c r="AV212" s="13" t="s">
        <v>81</v>
      </c>
      <c r="AW212" s="13" t="s">
        <v>33</v>
      </c>
      <c r="AX212" s="13" t="s">
        <v>72</v>
      </c>
      <c r="AY212" s="211" t="s">
        <v>154</v>
      </c>
    </row>
    <row r="213" spans="1:65" s="14" customFormat="1" ht="11.25">
      <c r="B213" s="212"/>
      <c r="C213" s="213"/>
      <c r="D213" s="202" t="s">
        <v>166</v>
      </c>
      <c r="E213" s="214" t="s">
        <v>19</v>
      </c>
      <c r="F213" s="215" t="s">
        <v>168</v>
      </c>
      <c r="G213" s="213"/>
      <c r="H213" s="216">
        <v>35.872999999999998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166</v>
      </c>
      <c r="AU213" s="222" t="s">
        <v>169</v>
      </c>
      <c r="AV213" s="14" t="s">
        <v>169</v>
      </c>
      <c r="AW213" s="14" t="s">
        <v>33</v>
      </c>
      <c r="AX213" s="14" t="s">
        <v>79</v>
      </c>
      <c r="AY213" s="222" t="s">
        <v>154</v>
      </c>
    </row>
    <row r="214" spans="1:65" s="2" customFormat="1" ht="16.5" customHeight="1">
      <c r="A214" s="38"/>
      <c r="B214" s="39"/>
      <c r="C214" s="223" t="s">
        <v>298</v>
      </c>
      <c r="D214" s="223" t="s">
        <v>192</v>
      </c>
      <c r="E214" s="224" t="s">
        <v>1863</v>
      </c>
      <c r="F214" s="225" t="s">
        <v>1864</v>
      </c>
      <c r="G214" s="226" t="s">
        <v>160</v>
      </c>
      <c r="H214" s="227">
        <v>37.667000000000002</v>
      </c>
      <c r="I214" s="228"/>
      <c r="J214" s="229">
        <f>ROUND(I214*H214,2)</f>
        <v>0</v>
      </c>
      <c r="K214" s="225" t="s">
        <v>161</v>
      </c>
      <c r="L214" s="230"/>
      <c r="M214" s="231" t="s">
        <v>19</v>
      </c>
      <c r="N214" s="232" t="s">
        <v>43</v>
      </c>
      <c r="O214" s="68"/>
      <c r="P214" s="191">
        <f>O214*H214</f>
        <v>0</v>
      </c>
      <c r="Q214" s="191">
        <v>4.1000000000000003E-3</v>
      </c>
      <c r="R214" s="191">
        <f>Q214*H214</f>
        <v>0.15443470000000001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195</v>
      </c>
      <c r="AT214" s="193" t="s">
        <v>192</v>
      </c>
      <c r="AU214" s="193" t="s">
        <v>169</v>
      </c>
      <c r="AY214" s="21" t="s">
        <v>154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21" t="s">
        <v>79</v>
      </c>
      <c r="BK214" s="194">
        <f>ROUND(I214*H214,2)</f>
        <v>0</v>
      </c>
      <c r="BL214" s="21" t="s">
        <v>162</v>
      </c>
      <c r="BM214" s="193" t="s">
        <v>1865</v>
      </c>
    </row>
    <row r="215" spans="1:65" s="13" customFormat="1" ht="11.25">
      <c r="B215" s="200"/>
      <c r="C215" s="201"/>
      <c r="D215" s="202" t="s">
        <v>166</v>
      </c>
      <c r="E215" s="201"/>
      <c r="F215" s="204" t="s">
        <v>1866</v>
      </c>
      <c r="G215" s="201"/>
      <c r="H215" s="205">
        <v>37.667000000000002</v>
      </c>
      <c r="I215" s="206"/>
      <c r="J215" s="201"/>
      <c r="K215" s="201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166</v>
      </c>
      <c r="AU215" s="211" t="s">
        <v>169</v>
      </c>
      <c r="AV215" s="13" t="s">
        <v>81</v>
      </c>
      <c r="AW215" s="13" t="s">
        <v>4</v>
      </c>
      <c r="AX215" s="13" t="s">
        <v>79</v>
      </c>
      <c r="AY215" s="211" t="s">
        <v>154</v>
      </c>
    </row>
    <row r="216" spans="1:65" s="2" customFormat="1" ht="37.9" customHeight="1">
      <c r="A216" s="38"/>
      <c r="B216" s="39"/>
      <c r="C216" s="182" t="s">
        <v>300</v>
      </c>
      <c r="D216" s="182" t="s">
        <v>157</v>
      </c>
      <c r="E216" s="183" t="s">
        <v>318</v>
      </c>
      <c r="F216" s="184" t="s">
        <v>319</v>
      </c>
      <c r="G216" s="185" t="s">
        <v>160</v>
      </c>
      <c r="H216" s="186">
        <v>316.06</v>
      </c>
      <c r="I216" s="187"/>
      <c r="J216" s="188">
        <f>ROUND(I216*H216,2)</f>
        <v>0</v>
      </c>
      <c r="K216" s="184" t="s">
        <v>161</v>
      </c>
      <c r="L216" s="43"/>
      <c r="M216" s="189" t="s">
        <v>19</v>
      </c>
      <c r="N216" s="190" t="s">
        <v>43</v>
      </c>
      <c r="O216" s="68"/>
      <c r="P216" s="191">
        <f>O216*H216</f>
        <v>0</v>
      </c>
      <c r="Q216" s="191">
        <v>8.6E-3</v>
      </c>
      <c r="R216" s="191">
        <f>Q216*H216</f>
        <v>2.7181160000000002</v>
      </c>
      <c r="S216" s="191">
        <v>0</v>
      </c>
      <c r="T216" s="19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3" t="s">
        <v>162</v>
      </c>
      <c r="AT216" s="193" t="s">
        <v>157</v>
      </c>
      <c r="AU216" s="193" t="s">
        <v>169</v>
      </c>
      <c r="AY216" s="21" t="s">
        <v>154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1" t="s">
        <v>79</v>
      </c>
      <c r="BK216" s="194">
        <f>ROUND(I216*H216,2)</f>
        <v>0</v>
      </c>
      <c r="BL216" s="21" t="s">
        <v>162</v>
      </c>
      <c r="BM216" s="193" t="s">
        <v>1867</v>
      </c>
    </row>
    <row r="217" spans="1:65" s="2" customFormat="1" ht="11.25">
      <c r="A217" s="38"/>
      <c r="B217" s="39"/>
      <c r="C217" s="40"/>
      <c r="D217" s="195" t="s">
        <v>164</v>
      </c>
      <c r="E217" s="40"/>
      <c r="F217" s="196" t="s">
        <v>321</v>
      </c>
      <c r="G217" s="40"/>
      <c r="H217" s="40"/>
      <c r="I217" s="197"/>
      <c r="J217" s="40"/>
      <c r="K217" s="40"/>
      <c r="L217" s="43"/>
      <c r="M217" s="198"/>
      <c r="N217" s="199"/>
      <c r="O217" s="68"/>
      <c r="P217" s="68"/>
      <c r="Q217" s="68"/>
      <c r="R217" s="68"/>
      <c r="S217" s="68"/>
      <c r="T217" s="69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21" t="s">
        <v>164</v>
      </c>
      <c r="AU217" s="21" t="s">
        <v>169</v>
      </c>
    </row>
    <row r="218" spans="1:65" s="15" customFormat="1" ht="11.25">
      <c r="B218" s="233"/>
      <c r="C218" s="234"/>
      <c r="D218" s="202" t="s">
        <v>166</v>
      </c>
      <c r="E218" s="235" t="s">
        <v>19</v>
      </c>
      <c r="F218" s="236" t="s">
        <v>1868</v>
      </c>
      <c r="G218" s="234"/>
      <c r="H218" s="235" t="s">
        <v>19</v>
      </c>
      <c r="I218" s="237"/>
      <c r="J218" s="234"/>
      <c r="K218" s="234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166</v>
      </c>
      <c r="AU218" s="242" t="s">
        <v>169</v>
      </c>
      <c r="AV218" s="15" t="s">
        <v>79</v>
      </c>
      <c r="AW218" s="15" t="s">
        <v>33</v>
      </c>
      <c r="AX218" s="15" t="s">
        <v>72</v>
      </c>
      <c r="AY218" s="242" t="s">
        <v>154</v>
      </c>
    </row>
    <row r="219" spans="1:65" s="13" customFormat="1" ht="11.25">
      <c r="B219" s="200"/>
      <c r="C219" s="201"/>
      <c r="D219" s="202" t="s">
        <v>166</v>
      </c>
      <c r="E219" s="203" t="s">
        <v>19</v>
      </c>
      <c r="F219" s="204" t="s">
        <v>1869</v>
      </c>
      <c r="G219" s="201"/>
      <c r="H219" s="205">
        <v>86.42</v>
      </c>
      <c r="I219" s="206"/>
      <c r="J219" s="201"/>
      <c r="K219" s="201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166</v>
      </c>
      <c r="AU219" s="211" t="s">
        <v>169</v>
      </c>
      <c r="AV219" s="13" t="s">
        <v>81</v>
      </c>
      <c r="AW219" s="13" t="s">
        <v>33</v>
      </c>
      <c r="AX219" s="13" t="s">
        <v>72</v>
      </c>
      <c r="AY219" s="211" t="s">
        <v>154</v>
      </c>
    </row>
    <row r="220" spans="1:65" s="13" customFormat="1" ht="11.25">
      <c r="B220" s="200"/>
      <c r="C220" s="201"/>
      <c r="D220" s="202" t="s">
        <v>166</v>
      </c>
      <c r="E220" s="203" t="s">
        <v>19</v>
      </c>
      <c r="F220" s="204" t="s">
        <v>1870</v>
      </c>
      <c r="G220" s="201"/>
      <c r="H220" s="205">
        <v>94.52</v>
      </c>
      <c r="I220" s="206"/>
      <c r="J220" s="201"/>
      <c r="K220" s="201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166</v>
      </c>
      <c r="AU220" s="211" t="s">
        <v>169</v>
      </c>
      <c r="AV220" s="13" t="s">
        <v>81</v>
      </c>
      <c r="AW220" s="13" t="s">
        <v>33</v>
      </c>
      <c r="AX220" s="13" t="s">
        <v>72</v>
      </c>
      <c r="AY220" s="211" t="s">
        <v>154</v>
      </c>
    </row>
    <row r="221" spans="1:65" s="13" customFormat="1" ht="11.25">
      <c r="B221" s="200"/>
      <c r="C221" s="201"/>
      <c r="D221" s="202" t="s">
        <v>166</v>
      </c>
      <c r="E221" s="203" t="s">
        <v>19</v>
      </c>
      <c r="F221" s="204" t="s">
        <v>1871</v>
      </c>
      <c r="G221" s="201"/>
      <c r="H221" s="205">
        <v>57.48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166</v>
      </c>
      <c r="AU221" s="211" t="s">
        <v>169</v>
      </c>
      <c r="AV221" s="13" t="s">
        <v>81</v>
      </c>
      <c r="AW221" s="13" t="s">
        <v>33</v>
      </c>
      <c r="AX221" s="13" t="s">
        <v>72</v>
      </c>
      <c r="AY221" s="211" t="s">
        <v>154</v>
      </c>
    </row>
    <row r="222" spans="1:65" s="13" customFormat="1" ht="11.25">
      <c r="B222" s="200"/>
      <c r="C222" s="201"/>
      <c r="D222" s="202" t="s">
        <v>166</v>
      </c>
      <c r="E222" s="203" t="s">
        <v>19</v>
      </c>
      <c r="F222" s="204" t="s">
        <v>1872</v>
      </c>
      <c r="G222" s="201"/>
      <c r="H222" s="205">
        <v>77.64</v>
      </c>
      <c r="I222" s="206"/>
      <c r="J222" s="201"/>
      <c r="K222" s="201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166</v>
      </c>
      <c r="AU222" s="211" t="s">
        <v>169</v>
      </c>
      <c r="AV222" s="13" t="s">
        <v>81</v>
      </c>
      <c r="AW222" s="13" t="s">
        <v>33</v>
      </c>
      <c r="AX222" s="13" t="s">
        <v>72</v>
      </c>
      <c r="AY222" s="211" t="s">
        <v>154</v>
      </c>
    </row>
    <row r="223" spans="1:65" s="14" customFormat="1" ht="11.25">
      <c r="B223" s="212"/>
      <c r="C223" s="213"/>
      <c r="D223" s="202" t="s">
        <v>166</v>
      </c>
      <c r="E223" s="214" t="s">
        <v>19</v>
      </c>
      <c r="F223" s="215" t="s">
        <v>168</v>
      </c>
      <c r="G223" s="213"/>
      <c r="H223" s="216">
        <v>316.06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166</v>
      </c>
      <c r="AU223" s="222" t="s">
        <v>169</v>
      </c>
      <c r="AV223" s="14" t="s">
        <v>169</v>
      </c>
      <c r="AW223" s="14" t="s">
        <v>33</v>
      </c>
      <c r="AX223" s="14" t="s">
        <v>79</v>
      </c>
      <c r="AY223" s="222" t="s">
        <v>154</v>
      </c>
    </row>
    <row r="224" spans="1:65" s="2" customFormat="1" ht="37.9" customHeight="1">
      <c r="A224" s="38"/>
      <c r="B224" s="39"/>
      <c r="C224" s="223" t="s">
        <v>7</v>
      </c>
      <c r="D224" s="223" t="s">
        <v>192</v>
      </c>
      <c r="E224" s="224" t="s">
        <v>1873</v>
      </c>
      <c r="F224" s="225" t="s">
        <v>1874</v>
      </c>
      <c r="G224" s="226" t="s">
        <v>160</v>
      </c>
      <c r="H224" s="227">
        <v>331.863</v>
      </c>
      <c r="I224" s="228"/>
      <c r="J224" s="229">
        <f>ROUND(I224*H224,2)</f>
        <v>0</v>
      </c>
      <c r="K224" s="225" t="s">
        <v>19</v>
      </c>
      <c r="L224" s="230"/>
      <c r="M224" s="231" t="s">
        <v>19</v>
      </c>
      <c r="N224" s="232" t="s">
        <v>43</v>
      </c>
      <c r="O224" s="68"/>
      <c r="P224" s="191">
        <f>O224*H224</f>
        <v>0</v>
      </c>
      <c r="Q224" s="191">
        <v>2.2399999999999998E-3</v>
      </c>
      <c r="R224" s="191">
        <f>Q224*H224</f>
        <v>0.74337311999999989</v>
      </c>
      <c r="S224" s="191">
        <v>0</v>
      </c>
      <c r="T224" s="19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93" t="s">
        <v>195</v>
      </c>
      <c r="AT224" s="193" t="s">
        <v>192</v>
      </c>
      <c r="AU224" s="193" t="s">
        <v>169</v>
      </c>
      <c r="AY224" s="21" t="s">
        <v>154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21" t="s">
        <v>79</v>
      </c>
      <c r="BK224" s="194">
        <f>ROUND(I224*H224,2)</f>
        <v>0</v>
      </c>
      <c r="BL224" s="21" t="s">
        <v>162</v>
      </c>
      <c r="BM224" s="193" t="s">
        <v>1875</v>
      </c>
    </row>
    <row r="225" spans="1:65" s="13" customFormat="1" ht="11.25">
      <c r="B225" s="200"/>
      <c r="C225" s="201"/>
      <c r="D225" s="202" t="s">
        <v>166</v>
      </c>
      <c r="E225" s="201"/>
      <c r="F225" s="204" t="s">
        <v>1876</v>
      </c>
      <c r="G225" s="201"/>
      <c r="H225" s="205">
        <v>331.863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166</v>
      </c>
      <c r="AU225" s="211" t="s">
        <v>169</v>
      </c>
      <c r="AV225" s="13" t="s">
        <v>81</v>
      </c>
      <c r="AW225" s="13" t="s">
        <v>4</v>
      </c>
      <c r="AX225" s="13" t="s">
        <v>79</v>
      </c>
      <c r="AY225" s="211" t="s">
        <v>154</v>
      </c>
    </row>
    <row r="226" spans="1:65" s="2" customFormat="1" ht="37.9" customHeight="1">
      <c r="A226" s="38"/>
      <c r="B226" s="39"/>
      <c r="C226" s="182" t="s">
        <v>306</v>
      </c>
      <c r="D226" s="182" t="s">
        <v>157</v>
      </c>
      <c r="E226" s="183" t="s">
        <v>1877</v>
      </c>
      <c r="F226" s="184" t="s">
        <v>1878</v>
      </c>
      <c r="G226" s="185" t="s">
        <v>160</v>
      </c>
      <c r="H226" s="186">
        <v>9.1349999999999998</v>
      </c>
      <c r="I226" s="187"/>
      <c r="J226" s="188">
        <f>ROUND(I226*H226,2)</f>
        <v>0</v>
      </c>
      <c r="K226" s="184" t="s">
        <v>161</v>
      </c>
      <c r="L226" s="43"/>
      <c r="M226" s="189" t="s">
        <v>19</v>
      </c>
      <c r="N226" s="190" t="s">
        <v>43</v>
      </c>
      <c r="O226" s="68"/>
      <c r="P226" s="191">
        <f>O226*H226</f>
        <v>0</v>
      </c>
      <c r="Q226" s="191">
        <v>8.3499999999999998E-3</v>
      </c>
      <c r="R226" s="191">
        <f>Q226*H226</f>
        <v>7.6277249999999991E-2</v>
      </c>
      <c r="S226" s="191">
        <v>0</v>
      </c>
      <c r="T226" s="19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3" t="s">
        <v>162</v>
      </c>
      <c r="AT226" s="193" t="s">
        <v>157</v>
      </c>
      <c r="AU226" s="193" t="s">
        <v>169</v>
      </c>
      <c r="AY226" s="21" t="s">
        <v>154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1" t="s">
        <v>79</v>
      </c>
      <c r="BK226" s="194">
        <f>ROUND(I226*H226,2)</f>
        <v>0</v>
      </c>
      <c r="BL226" s="21" t="s">
        <v>162</v>
      </c>
      <c r="BM226" s="193" t="s">
        <v>1879</v>
      </c>
    </row>
    <row r="227" spans="1:65" s="2" customFormat="1" ht="11.25">
      <c r="A227" s="38"/>
      <c r="B227" s="39"/>
      <c r="C227" s="40"/>
      <c r="D227" s="195" t="s">
        <v>164</v>
      </c>
      <c r="E227" s="40"/>
      <c r="F227" s="196" t="s">
        <v>1880</v>
      </c>
      <c r="G227" s="40"/>
      <c r="H227" s="40"/>
      <c r="I227" s="197"/>
      <c r="J227" s="40"/>
      <c r="K227" s="40"/>
      <c r="L227" s="43"/>
      <c r="M227" s="198"/>
      <c r="N227" s="199"/>
      <c r="O227" s="68"/>
      <c r="P227" s="68"/>
      <c r="Q227" s="68"/>
      <c r="R227" s="68"/>
      <c r="S227" s="68"/>
      <c r="T227" s="69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21" t="s">
        <v>164</v>
      </c>
      <c r="AU227" s="21" t="s">
        <v>169</v>
      </c>
    </row>
    <row r="228" spans="1:65" s="13" customFormat="1" ht="11.25">
      <c r="B228" s="200"/>
      <c r="C228" s="201"/>
      <c r="D228" s="202" t="s">
        <v>166</v>
      </c>
      <c r="E228" s="203" t="s">
        <v>19</v>
      </c>
      <c r="F228" s="204" t="s">
        <v>1881</v>
      </c>
      <c r="G228" s="201"/>
      <c r="H228" s="205">
        <v>0.85499999999999998</v>
      </c>
      <c r="I228" s="206"/>
      <c r="J228" s="201"/>
      <c r="K228" s="201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166</v>
      </c>
      <c r="AU228" s="211" t="s">
        <v>169</v>
      </c>
      <c r="AV228" s="13" t="s">
        <v>81</v>
      </c>
      <c r="AW228" s="13" t="s">
        <v>33</v>
      </c>
      <c r="AX228" s="13" t="s">
        <v>72</v>
      </c>
      <c r="AY228" s="211" t="s">
        <v>154</v>
      </c>
    </row>
    <row r="229" spans="1:65" s="13" customFormat="1" ht="11.25">
      <c r="B229" s="200"/>
      <c r="C229" s="201"/>
      <c r="D229" s="202" t="s">
        <v>166</v>
      </c>
      <c r="E229" s="203" t="s">
        <v>19</v>
      </c>
      <c r="F229" s="204" t="s">
        <v>1882</v>
      </c>
      <c r="G229" s="201"/>
      <c r="H229" s="205">
        <v>8.2799999999999994</v>
      </c>
      <c r="I229" s="206"/>
      <c r="J229" s="201"/>
      <c r="K229" s="201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166</v>
      </c>
      <c r="AU229" s="211" t="s">
        <v>169</v>
      </c>
      <c r="AV229" s="13" t="s">
        <v>81</v>
      </c>
      <c r="AW229" s="13" t="s">
        <v>33</v>
      </c>
      <c r="AX229" s="13" t="s">
        <v>72</v>
      </c>
      <c r="AY229" s="211" t="s">
        <v>154</v>
      </c>
    </row>
    <row r="230" spans="1:65" s="14" customFormat="1" ht="11.25">
      <c r="B230" s="212"/>
      <c r="C230" s="213"/>
      <c r="D230" s="202" t="s">
        <v>166</v>
      </c>
      <c r="E230" s="214" t="s">
        <v>19</v>
      </c>
      <c r="F230" s="215" t="s">
        <v>168</v>
      </c>
      <c r="G230" s="213"/>
      <c r="H230" s="216">
        <v>9.1349999999999998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166</v>
      </c>
      <c r="AU230" s="222" t="s">
        <v>169</v>
      </c>
      <c r="AV230" s="14" t="s">
        <v>169</v>
      </c>
      <c r="AW230" s="14" t="s">
        <v>33</v>
      </c>
      <c r="AX230" s="14" t="s">
        <v>79</v>
      </c>
      <c r="AY230" s="222" t="s">
        <v>154</v>
      </c>
    </row>
    <row r="231" spans="1:65" s="2" customFormat="1" ht="37.9" customHeight="1">
      <c r="A231" s="38"/>
      <c r="B231" s="39"/>
      <c r="C231" s="223" t="s">
        <v>312</v>
      </c>
      <c r="D231" s="223" t="s">
        <v>192</v>
      </c>
      <c r="E231" s="224" t="s">
        <v>294</v>
      </c>
      <c r="F231" s="225" t="s">
        <v>295</v>
      </c>
      <c r="G231" s="226" t="s">
        <v>160</v>
      </c>
      <c r="H231" s="227">
        <v>8.6940000000000008</v>
      </c>
      <c r="I231" s="228"/>
      <c r="J231" s="229">
        <f>ROUND(I231*H231,2)</f>
        <v>0</v>
      </c>
      <c r="K231" s="225" t="s">
        <v>19</v>
      </c>
      <c r="L231" s="230"/>
      <c r="M231" s="231" t="s">
        <v>19</v>
      </c>
      <c r="N231" s="232" t="s">
        <v>43</v>
      </c>
      <c r="O231" s="68"/>
      <c r="P231" s="191">
        <f>O231*H231</f>
        <v>0</v>
      </c>
      <c r="Q231" s="191">
        <v>6.9999999999999999E-4</v>
      </c>
      <c r="R231" s="191">
        <f>Q231*H231</f>
        <v>6.0858000000000006E-3</v>
      </c>
      <c r="S231" s="191">
        <v>0</v>
      </c>
      <c r="T231" s="19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3" t="s">
        <v>195</v>
      </c>
      <c r="AT231" s="193" t="s">
        <v>192</v>
      </c>
      <c r="AU231" s="193" t="s">
        <v>169</v>
      </c>
      <c r="AY231" s="21" t="s">
        <v>154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1" t="s">
        <v>79</v>
      </c>
      <c r="BK231" s="194">
        <f>ROUND(I231*H231,2)</f>
        <v>0</v>
      </c>
      <c r="BL231" s="21" t="s">
        <v>162</v>
      </c>
      <c r="BM231" s="193" t="s">
        <v>1883</v>
      </c>
    </row>
    <row r="232" spans="1:65" s="13" customFormat="1" ht="11.25">
      <c r="B232" s="200"/>
      <c r="C232" s="201"/>
      <c r="D232" s="202" t="s">
        <v>166</v>
      </c>
      <c r="E232" s="201"/>
      <c r="F232" s="204" t="s">
        <v>1884</v>
      </c>
      <c r="G232" s="201"/>
      <c r="H232" s="205">
        <v>8.6940000000000008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166</v>
      </c>
      <c r="AU232" s="211" t="s">
        <v>169</v>
      </c>
      <c r="AV232" s="13" t="s">
        <v>81</v>
      </c>
      <c r="AW232" s="13" t="s">
        <v>4</v>
      </c>
      <c r="AX232" s="13" t="s">
        <v>79</v>
      </c>
      <c r="AY232" s="211" t="s">
        <v>154</v>
      </c>
    </row>
    <row r="233" spans="1:65" s="2" customFormat="1" ht="16.5" customHeight="1">
      <c r="A233" s="38"/>
      <c r="B233" s="39"/>
      <c r="C233" s="223" t="s">
        <v>317</v>
      </c>
      <c r="D233" s="223" t="s">
        <v>192</v>
      </c>
      <c r="E233" s="224" t="s">
        <v>1885</v>
      </c>
      <c r="F233" s="225" t="s">
        <v>1886</v>
      </c>
      <c r="G233" s="226" t="s">
        <v>160</v>
      </c>
      <c r="H233" s="227">
        <v>0.89800000000000002</v>
      </c>
      <c r="I233" s="228"/>
      <c r="J233" s="229">
        <f>ROUND(I233*H233,2)</f>
        <v>0</v>
      </c>
      <c r="K233" s="225" t="s">
        <v>161</v>
      </c>
      <c r="L233" s="230"/>
      <c r="M233" s="231" t="s">
        <v>19</v>
      </c>
      <c r="N233" s="232" t="s">
        <v>43</v>
      </c>
      <c r="O233" s="68"/>
      <c r="P233" s="191">
        <f>O233*H233</f>
        <v>0</v>
      </c>
      <c r="Q233" s="191">
        <v>1.5E-3</v>
      </c>
      <c r="R233" s="191">
        <f>Q233*H233</f>
        <v>1.3470000000000001E-3</v>
      </c>
      <c r="S233" s="191">
        <v>0</v>
      </c>
      <c r="T233" s="19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3" t="s">
        <v>195</v>
      </c>
      <c r="AT233" s="193" t="s">
        <v>192</v>
      </c>
      <c r="AU233" s="193" t="s">
        <v>169</v>
      </c>
      <c r="AY233" s="21" t="s">
        <v>154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1" t="s">
        <v>79</v>
      </c>
      <c r="BK233" s="194">
        <f>ROUND(I233*H233,2)</f>
        <v>0</v>
      </c>
      <c r="BL233" s="21" t="s">
        <v>162</v>
      </c>
      <c r="BM233" s="193" t="s">
        <v>1887</v>
      </c>
    </row>
    <row r="234" spans="1:65" s="13" customFormat="1" ht="11.25">
      <c r="B234" s="200"/>
      <c r="C234" s="201"/>
      <c r="D234" s="202" t="s">
        <v>166</v>
      </c>
      <c r="E234" s="201"/>
      <c r="F234" s="204" t="s">
        <v>1888</v>
      </c>
      <c r="G234" s="201"/>
      <c r="H234" s="205">
        <v>0.89800000000000002</v>
      </c>
      <c r="I234" s="206"/>
      <c r="J234" s="201"/>
      <c r="K234" s="201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166</v>
      </c>
      <c r="AU234" s="211" t="s">
        <v>169</v>
      </c>
      <c r="AV234" s="13" t="s">
        <v>81</v>
      </c>
      <c r="AW234" s="13" t="s">
        <v>4</v>
      </c>
      <c r="AX234" s="13" t="s">
        <v>79</v>
      </c>
      <c r="AY234" s="211" t="s">
        <v>154</v>
      </c>
    </row>
    <row r="235" spans="1:65" s="2" customFormat="1" ht="33" customHeight="1">
      <c r="A235" s="38"/>
      <c r="B235" s="39"/>
      <c r="C235" s="182" t="s">
        <v>330</v>
      </c>
      <c r="D235" s="182" t="s">
        <v>157</v>
      </c>
      <c r="E235" s="183" t="s">
        <v>1889</v>
      </c>
      <c r="F235" s="184" t="s">
        <v>1890</v>
      </c>
      <c r="G235" s="185" t="s">
        <v>240</v>
      </c>
      <c r="H235" s="186">
        <v>13</v>
      </c>
      <c r="I235" s="187"/>
      <c r="J235" s="188">
        <f>ROUND(I235*H235,2)</f>
        <v>0</v>
      </c>
      <c r="K235" s="184" t="s">
        <v>161</v>
      </c>
      <c r="L235" s="43"/>
      <c r="M235" s="189" t="s">
        <v>19</v>
      </c>
      <c r="N235" s="190" t="s">
        <v>43</v>
      </c>
      <c r="O235" s="68"/>
      <c r="P235" s="191">
        <f>O235*H235</f>
        <v>0</v>
      </c>
      <c r="Q235" s="191">
        <v>3.3899999999999998E-3</v>
      </c>
      <c r="R235" s="191">
        <f>Q235*H235</f>
        <v>4.4069999999999998E-2</v>
      </c>
      <c r="S235" s="191">
        <v>0</v>
      </c>
      <c r="T235" s="19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3" t="s">
        <v>162</v>
      </c>
      <c r="AT235" s="193" t="s">
        <v>157</v>
      </c>
      <c r="AU235" s="193" t="s">
        <v>169</v>
      </c>
      <c r="AY235" s="21" t="s">
        <v>154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21" t="s">
        <v>79</v>
      </c>
      <c r="BK235" s="194">
        <f>ROUND(I235*H235,2)</f>
        <v>0</v>
      </c>
      <c r="BL235" s="21" t="s">
        <v>162</v>
      </c>
      <c r="BM235" s="193" t="s">
        <v>1891</v>
      </c>
    </row>
    <row r="236" spans="1:65" s="2" customFormat="1" ht="11.25">
      <c r="A236" s="38"/>
      <c r="B236" s="39"/>
      <c r="C236" s="40"/>
      <c r="D236" s="195" t="s">
        <v>164</v>
      </c>
      <c r="E236" s="40"/>
      <c r="F236" s="196" t="s">
        <v>1892</v>
      </c>
      <c r="G236" s="40"/>
      <c r="H236" s="40"/>
      <c r="I236" s="197"/>
      <c r="J236" s="40"/>
      <c r="K236" s="40"/>
      <c r="L236" s="43"/>
      <c r="M236" s="198"/>
      <c r="N236" s="199"/>
      <c r="O236" s="68"/>
      <c r="P236" s="68"/>
      <c r="Q236" s="68"/>
      <c r="R236" s="68"/>
      <c r="S236" s="68"/>
      <c r="T236" s="69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21" t="s">
        <v>164</v>
      </c>
      <c r="AU236" s="21" t="s">
        <v>169</v>
      </c>
    </row>
    <row r="237" spans="1:65" s="15" customFormat="1" ht="11.25">
      <c r="B237" s="233"/>
      <c r="C237" s="234"/>
      <c r="D237" s="202" t="s">
        <v>166</v>
      </c>
      <c r="E237" s="235" t="s">
        <v>19</v>
      </c>
      <c r="F237" s="236" t="s">
        <v>1893</v>
      </c>
      <c r="G237" s="234"/>
      <c r="H237" s="235" t="s">
        <v>19</v>
      </c>
      <c r="I237" s="237"/>
      <c r="J237" s="234"/>
      <c r="K237" s="234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166</v>
      </c>
      <c r="AU237" s="242" t="s">
        <v>169</v>
      </c>
      <c r="AV237" s="15" t="s">
        <v>79</v>
      </c>
      <c r="AW237" s="15" t="s">
        <v>33</v>
      </c>
      <c r="AX237" s="15" t="s">
        <v>72</v>
      </c>
      <c r="AY237" s="242" t="s">
        <v>154</v>
      </c>
    </row>
    <row r="238" spans="1:65" s="13" customFormat="1" ht="11.25">
      <c r="B238" s="200"/>
      <c r="C238" s="201"/>
      <c r="D238" s="202" t="s">
        <v>166</v>
      </c>
      <c r="E238" s="203" t="s">
        <v>19</v>
      </c>
      <c r="F238" s="204" t="s">
        <v>1894</v>
      </c>
      <c r="G238" s="201"/>
      <c r="H238" s="205">
        <v>1.2</v>
      </c>
      <c r="I238" s="206"/>
      <c r="J238" s="201"/>
      <c r="K238" s="201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166</v>
      </c>
      <c r="AU238" s="211" t="s">
        <v>169</v>
      </c>
      <c r="AV238" s="13" t="s">
        <v>81</v>
      </c>
      <c r="AW238" s="13" t="s">
        <v>33</v>
      </c>
      <c r="AX238" s="13" t="s">
        <v>72</v>
      </c>
      <c r="AY238" s="211" t="s">
        <v>154</v>
      </c>
    </row>
    <row r="239" spans="1:65" s="15" customFormat="1" ht="11.25">
      <c r="B239" s="233"/>
      <c r="C239" s="234"/>
      <c r="D239" s="202" t="s">
        <v>166</v>
      </c>
      <c r="E239" s="235" t="s">
        <v>19</v>
      </c>
      <c r="F239" s="236" t="s">
        <v>1895</v>
      </c>
      <c r="G239" s="234"/>
      <c r="H239" s="235" t="s">
        <v>19</v>
      </c>
      <c r="I239" s="237"/>
      <c r="J239" s="234"/>
      <c r="K239" s="234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166</v>
      </c>
      <c r="AU239" s="242" t="s">
        <v>169</v>
      </c>
      <c r="AV239" s="15" t="s">
        <v>79</v>
      </c>
      <c r="AW239" s="15" t="s">
        <v>33</v>
      </c>
      <c r="AX239" s="15" t="s">
        <v>72</v>
      </c>
      <c r="AY239" s="242" t="s">
        <v>154</v>
      </c>
    </row>
    <row r="240" spans="1:65" s="13" customFormat="1" ht="11.25">
      <c r="B240" s="200"/>
      <c r="C240" s="201"/>
      <c r="D240" s="202" t="s">
        <v>166</v>
      </c>
      <c r="E240" s="203" t="s">
        <v>19</v>
      </c>
      <c r="F240" s="204" t="s">
        <v>1896</v>
      </c>
      <c r="G240" s="201"/>
      <c r="H240" s="205">
        <v>11.8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166</v>
      </c>
      <c r="AU240" s="211" t="s">
        <v>169</v>
      </c>
      <c r="AV240" s="13" t="s">
        <v>81</v>
      </c>
      <c r="AW240" s="13" t="s">
        <v>33</v>
      </c>
      <c r="AX240" s="13" t="s">
        <v>72</v>
      </c>
      <c r="AY240" s="211" t="s">
        <v>154</v>
      </c>
    </row>
    <row r="241" spans="1:65" s="14" customFormat="1" ht="11.25">
      <c r="B241" s="212"/>
      <c r="C241" s="213"/>
      <c r="D241" s="202" t="s">
        <v>166</v>
      </c>
      <c r="E241" s="214" t="s">
        <v>19</v>
      </c>
      <c r="F241" s="215" t="s">
        <v>168</v>
      </c>
      <c r="G241" s="213"/>
      <c r="H241" s="216">
        <v>13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166</v>
      </c>
      <c r="AU241" s="222" t="s">
        <v>169</v>
      </c>
      <c r="AV241" s="14" t="s">
        <v>169</v>
      </c>
      <c r="AW241" s="14" t="s">
        <v>33</v>
      </c>
      <c r="AX241" s="14" t="s">
        <v>79</v>
      </c>
      <c r="AY241" s="222" t="s">
        <v>154</v>
      </c>
    </row>
    <row r="242" spans="1:65" s="2" customFormat="1" ht="37.9" customHeight="1">
      <c r="A242" s="38"/>
      <c r="B242" s="39"/>
      <c r="C242" s="223" t="s">
        <v>335</v>
      </c>
      <c r="D242" s="223" t="s">
        <v>192</v>
      </c>
      <c r="E242" s="224" t="s">
        <v>193</v>
      </c>
      <c r="F242" s="225" t="s">
        <v>194</v>
      </c>
      <c r="G242" s="226" t="s">
        <v>160</v>
      </c>
      <c r="H242" s="227">
        <v>3.8940000000000001</v>
      </c>
      <c r="I242" s="228"/>
      <c r="J242" s="229">
        <f>ROUND(I242*H242,2)</f>
        <v>0</v>
      </c>
      <c r="K242" s="225" t="s">
        <v>19</v>
      </c>
      <c r="L242" s="230"/>
      <c r="M242" s="231" t="s">
        <v>19</v>
      </c>
      <c r="N242" s="232" t="s">
        <v>43</v>
      </c>
      <c r="O242" s="68"/>
      <c r="P242" s="191">
        <f>O242*H242</f>
        <v>0</v>
      </c>
      <c r="Q242" s="191">
        <v>1.4E-3</v>
      </c>
      <c r="R242" s="191">
        <f>Q242*H242</f>
        <v>5.4516E-3</v>
      </c>
      <c r="S242" s="191">
        <v>0</v>
      </c>
      <c r="T242" s="19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3" t="s">
        <v>195</v>
      </c>
      <c r="AT242" s="193" t="s">
        <v>192</v>
      </c>
      <c r="AU242" s="193" t="s">
        <v>169</v>
      </c>
      <c r="AY242" s="21" t="s">
        <v>154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1" t="s">
        <v>79</v>
      </c>
      <c r="BK242" s="194">
        <f>ROUND(I242*H242,2)</f>
        <v>0</v>
      </c>
      <c r="BL242" s="21" t="s">
        <v>162</v>
      </c>
      <c r="BM242" s="193" t="s">
        <v>1897</v>
      </c>
    </row>
    <row r="243" spans="1:65" s="13" customFormat="1" ht="11.25">
      <c r="B243" s="200"/>
      <c r="C243" s="201"/>
      <c r="D243" s="202" t="s">
        <v>166</v>
      </c>
      <c r="E243" s="201"/>
      <c r="F243" s="204" t="s">
        <v>1898</v>
      </c>
      <c r="G243" s="201"/>
      <c r="H243" s="205">
        <v>3.8940000000000001</v>
      </c>
      <c r="I243" s="206"/>
      <c r="J243" s="201"/>
      <c r="K243" s="201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166</v>
      </c>
      <c r="AU243" s="211" t="s">
        <v>169</v>
      </c>
      <c r="AV243" s="13" t="s">
        <v>81</v>
      </c>
      <c r="AW243" s="13" t="s">
        <v>4</v>
      </c>
      <c r="AX243" s="13" t="s">
        <v>79</v>
      </c>
      <c r="AY243" s="211" t="s">
        <v>154</v>
      </c>
    </row>
    <row r="244" spans="1:65" s="2" customFormat="1" ht="16.5" customHeight="1">
      <c r="A244" s="38"/>
      <c r="B244" s="39"/>
      <c r="C244" s="223" t="s">
        <v>342</v>
      </c>
      <c r="D244" s="223" t="s">
        <v>192</v>
      </c>
      <c r="E244" s="224" t="s">
        <v>1899</v>
      </c>
      <c r="F244" s="225" t="s">
        <v>1900</v>
      </c>
      <c r="G244" s="226" t="s">
        <v>160</v>
      </c>
      <c r="H244" s="227">
        <v>0.39600000000000002</v>
      </c>
      <c r="I244" s="228"/>
      <c r="J244" s="229">
        <f>ROUND(I244*H244,2)</f>
        <v>0</v>
      </c>
      <c r="K244" s="225" t="s">
        <v>161</v>
      </c>
      <c r="L244" s="230"/>
      <c r="M244" s="231" t="s">
        <v>19</v>
      </c>
      <c r="N244" s="232" t="s">
        <v>43</v>
      </c>
      <c r="O244" s="68"/>
      <c r="P244" s="191">
        <f>O244*H244</f>
        <v>0</v>
      </c>
      <c r="Q244" s="191">
        <v>3.0000000000000001E-3</v>
      </c>
      <c r="R244" s="191">
        <f>Q244*H244</f>
        <v>1.188E-3</v>
      </c>
      <c r="S244" s="191">
        <v>0</v>
      </c>
      <c r="T244" s="19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3" t="s">
        <v>195</v>
      </c>
      <c r="AT244" s="193" t="s">
        <v>192</v>
      </c>
      <c r="AU244" s="193" t="s">
        <v>169</v>
      </c>
      <c r="AY244" s="21" t="s">
        <v>154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21" t="s">
        <v>79</v>
      </c>
      <c r="BK244" s="194">
        <f>ROUND(I244*H244,2)</f>
        <v>0</v>
      </c>
      <c r="BL244" s="21" t="s">
        <v>162</v>
      </c>
      <c r="BM244" s="193" t="s">
        <v>1901</v>
      </c>
    </row>
    <row r="245" spans="1:65" s="13" customFormat="1" ht="11.25">
      <c r="B245" s="200"/>
      <c r="C245" s="201"/>
      <c r="D245" s="202" t="s">
        <v>166</v>
      </c>
      <c r="E245" s="201"/>
      <c r="F245" s="204" t="s">
        <v>1902</v>
      </c>
      <c r="G245" s="201"/>
      <c r="H245" s="205">
        <v>0.39600000000000002</v>
      </c>
      <c r="I245" s="206"/>
      <c r="J245" s="201"/>
      <c r="K245" s="201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166</v>
      </c>
      <c r="AU245" s="211" t="s">
        <v>169</v>
      </c>
      <c r="AV245" s="13" t="s">
        <v>81</v>
      </c>
      <c r="AW245" s="13" t="s">
        <v>4</v>
      </c>
      <c r="AX245" s="13" t="s">
        <v>79</v>
      </c>
      <c r="AY245" s="211" t="s">
        <v>154</v>
      </c>
    </row>
    <row r="246" spans="1:65" s="2" customFormat="1" ht="24.2" customHeight="1">
      <c r="A246" s="38"/>
      <c r="B246" s="39"/>
      <c r="C246" s="182" t="s">
        <v>347</v>
      </c>
      <c r="D246" s="182" t="s">
        <v>157</v>
      </c>
      <c r="E246" s="183" t="s">
        <v>365</v>
      </c>
      <c r="F246" s="184" t="s">
        <v>366</v>
      </c>
      <c r="G246" s="185" t="s">
        <v>160</v>
      </c>
      <c r="H246" s="186">
        <v>361.06799999999998</v>
      </c>
      <c r="I246" s="187"/>
      <c r="J246" s="188">
        <f>ROUND(I246*H246,2)</f>
        <v>0</v>
      </c>
      <c r="K246" s="184" t="s">
        <v>161</v>
      </c>
      <c r="L246" s="43"/>
      <c r="M246" s="189" t="s">
        <v>19</v>
      </c>
      <c r="N246" s="190" t="s">
        <v>43</v>
      </c>
      <c r="O246" s="68"/>
      <c r="P246" s="191">
        <f>O246*H246</f>
        <v>0</v>
      </c>
      <c r="Q246" s="191">
        <v>8.0000000000000007E-5</v>
      </c>
      <c r="R246" s="191">
        <f>Q246*H246</f>
        <v>2.8885440000000002E-2</v>
      </c>
      <c r="S246" s="191">
        <v>0</v>
      </c>
      <c r="T246" s="19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3" t="s">
        <v>162</v>
      </c>
      <c r="AT246" s="193" t="s">
        <v>157</v>
      </c>
      <c r="AU246" s="193" t="s">
        <v>169</v>
      </c>
      <c r="AY246" s="21" t="s">
        <v>154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21" t="s">
        <v>79</v>
      </c>
      <c r="BK246" s="194">
        <f>ROUND(I246*H246,2)</f>
        <v>0</v>
      </c>
      <c r="BL246" s="21" t="s">
        <v>162</v>
      </c>
      <c r="BM246" s="193" t="s">
        <v>1903</v>
      </c>
    </row>
    <row r="247" spans="1:65" s="2" customFormat="1" ht="11.25">
      <c r="A247" s="38"/>
      <c r="B247" s="39"/>
      <c r="C247" s="40"/>
      <c r="D247" s="195" t="s">
        <v>164</v>
      </c>
      <c r="E247" s="40"/>
      <c r="F247" s="196" t="s">
        <v>368</v>
      </c>
      <c r="G247" s="40"/>
      <c r="H247" s="40"/>
      <c r="I247" s="197"/>
      <c r="J247" s="40"/>
      <c r="K247" s="40"/>
      <c r="L247" s="43"/>
      <c r="M247" s="198"/>
      <c r="N247" s="199"/>
      <c r="O247" s="68"/>
      <c r="P247" s="68"/>
      <c r="Q247" s="68"/>
      <c r="R247" s="68"/>
      <c r="S247" s="68"/>
      <c r="T247" s="69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21" t="s">
        <v>164</v>
      </c>
      <c r="AU247" s="21" t="s">
        <v>169</v>
      </c>
    </row>
    <row r="248" spans="1:65" s="13" customFormat="1" ht="11.25">
      <c r="B248" s="200"/>
      <c r="C248" s="201"/>
      <c r="D248" s="202" t="s">
        <v>166</v>
      </c>
      <c r="E248" s="203" t="s">
        <v>19</v>
      </c>
      <c r="F248" s="204" t="s">
        <v>1904</v>
      </c>
      <c r="G248" s="201"/>
      <c r="H248" s="205">
        <v>361.06799999999998</v>
      </c>
      <c r="I248" s="206"/>
      <c r="J248" s="201"/>
      <c r="K248" s="201"/>
      <c r="L248" s="207"/>
      <c r="M248" s="208"/>
      <c r="N248" s="209"/>
      <c r="O248" s="209"/>
      <c r="P248" s="209"/>
      <c r="Q248" s="209"/>
      <c r="R248" s="209"/>
      <c r="S248" s="209"/>
      <c r="T248" s="210"/>
      <c r="AT248" s="211" t="s">
        <v>166</v>
      </c>
      <c r="AU248" s="211" t="s">
        <v>169</v>
      </c>
      <c r="AV248" s="13" t="s">
        <v>81</v>
      </c>
      <c r="AW248" s="13" t="s">
        <v>33</v>
      </c>
      <c r="AX248" s="13" t="s">
        <v>72</v>
      </c>
      <c r="AY248" s="211" t="s">
        <v>154</v>
      </c>
    </row>
    <row r="249" spans="1:65" s="14" customFormat="1" ht="11.25">
      <c r="B249" s="212"/>
      <c r="C249" s="213"/>
      <c r="D249" s="202" t="s">
        <v>166</v>
      </c>
      <c r="E249" s="214" t="s">
        <v>19</v>
      </c>
      <c r="F249" s="215" t="s">
        <v>168</v>
      </c>
      <c r="G249" s="213"/>
      <c r="H249" s="216">
        <v>361.06799999999998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1"/>
      <c r="AT249" s="222" t="s">
        <v>166</v>
      </c>
      <c r="AU249" s="222" t="s">
        <v>169</v>
      </c>
      <c r="AV249" s="14" t="s">
        <v>169</v>
      </c>
      <c r="AW249" s="14" t="s">
        <v>33</v>
      </c>
      <c r="AX249" s="14" t="s">
        <v>79</v>
      </c>
      <c r="AY249" s="222" t="s">
        <v>154</v>
      </c>
    </row>
    <row r="250" spans="1:65" s="2" customFormat="1" ht="16.5" customHeight="1">
      <c r="A250" s="38"/>
      <c r="B250" s="39"/>
      <c r="C250" s="182" t="s">
        <v>359</v>
      </c>
      <c r="D250" s="182" t="s">
        <v>157</v>
      </c>
      <c r="E250" s="183" t="s">
        <v>403</v>
      </c>
      <c r="F250" s="184" t="s">
        <v>404</v>
      </c>
      <c r="G250" s="185" t="s">
        <v>240</v>
      </c>
      <c r="H250" s="186">
        <v>62.9</v>
      </c>
      <c r="I250" s="187"/>
      <c r="J250" s="188">
        <f>ROUND(I250*H250,2)</f>
        <v>0</v>
      </c>
      <c r="K250" s="184" t="s">
        <v>161</v>
      </c>
      <c r="L250" s="43"/>
      <c r="M250" s="189" t="s">
        <v>19</v>
      </c>
      <c r="N250" s="190" t="s">
        <v>43</v>
      </c>
      <c r="O250" s="68"/>
      <c r="P250" s="191">
        <f>O250*H250</f>
        <v>0</v>
      </c>
      <c r="Q250" s="191">
        <v>5.0000000000000002E-5</v>
      </c>
      <c r="R250" s="191">
        <f>Q250*H250</f>
        <v>3.1450000000000002E-3</v>
      </c>
      <c r="S250" s="191">
        <v>0</v>
      </c>
      <c r="T250" s="19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3" t="s">
        <v>162</v>
      </c>
      <c r="AT250" s="193" t="s">
        <v>157</v>
      </c>
      <c r="AU250" s="193" t="s">
        <v>169</v>
      </c>
      <c r="AY250" s="21" t="s">
        <v>154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21" t="s">
        <v>79</v>
      </c>
      <c r="BK250" s="194">
        <f>ROUND(I250*H250,2)</f>
        <v>0</v>
      </c>
      <c r="BL250" s="21" t="s">
        <v>162</v>
      </c>
      <c r="BM250" s="193" t="s">
        <v>1905</v>
      </c>
    </row>
    <row r="251" spans="1:65" s="2" customFormat="1" ht="11.25">
      <c r="A251" s="38"/>
      <c r="B251" s="39"/>
      <c r="C251" s="40"/>
      <c r="D251" s="195" t="s">
        <v>164</v>
      </c>
      <c r="E251" s="40"/>
      <c r="F251" s="196" t="s">
        <v>406</v>
      </c>
      <c r="G251" s="40"/>
      <c r="H251" s="40"/>
      <c r="I251" s="197"/>
      <c r="J251" s="40"/>
      <c r="K251" s="40"/>
      <c r="L251" s="43"/>
      <c r="M251" s="198"/>
      <c r="N251" s="199"/>
      <c r="O251" s="68"/>
      <c r="P251" s="68"/>
      <c r="Q251" s="68"/>
      <c r="R251" s="68"/>
      <c r="S251" s="68"/>
      <c r="T251" s="69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21" t="s">
        <v>164</v>
      </c>
      <c r="AU251" s="21" t="s">
        <v>169</v>
      </c>
    </row>
    <row r="252" spans="1:65" s="13" customFormat="1" ht="11.25">
      <c r="B252" s="200"/>
      <c r="C252" s="201"/>
      <c r="D252" s="202" t="s">
        <v>166</v>
      </c>
      <c r="E252" s="203" t="s">
        <v>19</v>
      </c>
      <c r="F252" s="204" t="s">
        <v>1906</v>
      </c>
      <c r="G252" s="201"/>
      <c r="H252" s="205">
        <v>60.5</v>
      </c>
      <c r="I252" s="206"/>
      <c r="J252" s="201"/>
      <c r="K252" s="201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166</v>
      </c>
      <c r="AU252" s="211" t="s">
        <v>169</v>
      </c>
      <c r="AV252" s="13" t="s">
        <v>81</v>
      </c>
      <c r="AW252" s="13" t="s">
        <v>33</v>
      </c>
      <c r="AX252" s="13" t="s">
        <v>72</v>
      </c>
      <c r="AY252" s="211" t="s">
        <v>154</v>
      </c>
    </row>
    <row r="253" spans="1:65" s="13" customFormat="1" ht="11.25">
      <c r="B253" s="200"/>
      <c r="C253" s="201"/>
      <c r="D253" s="202" t="s">
        <v>166</v>
      </c>
      <c r="E253" s="203" t="s">
        <v>19</v>
      </c>
      <c r="F253" s="204" t="s">
        <v>1907</v>
      </c>
      <c r="G253" s="201"/>
      <c r="H253" s="205">
        <v>2.4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166</v>
      </c>
      <c r="AU253" s="211" t="s">
        <v>169</v>
      </c>
      <c r="AV253" s="13" t="s">
        <v>81</v>
      </c>
      <c r="AW253" s="13" t="s">
        <v>33</v>
      </c>
      <c r="AX253" s="13" t="s">
        <v>72</v>
      </c>
      <c r="AY253" s="211" t="s">
        <v>154</v>
      </c>
    </row>
    <row r="254" spans="1:65" s="14" customFormat="1" ht="11.25">
      <c r="B254" s="212"/>
      <c r="C254" s="213"/>
      <c r="D254" s="202" t="s">
        <v>166</v>
      </c>
      <c r="E254" s="214" t="s">
        <v>19</v>
      </c>
      <c r="F254" s="215" t="s">
        <v>168</v>
      </c>
      <c r="G254" s="213"/>
      <c r="H254" s="216">
        <v>62.9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166</v>
      </c>
      <c r="AU254" s="222" t="s">
        <v>169</v>
      </c>
      <c r="AV254" s="14" t="s">
        <v>169</v>
      </c>
      <c r="AW254" s="14" t="s">
        <v>33</v>
      </c>
      <c r="AX254" s="14" t="s">
        <v>79</v>
      </c>
      <c r="AY254" s="222" t="s">
        <v>154</v>
      </c>
    </row>
    <row r="255" spans="1:65" s="2" customFormat="1" ht="16.5" customHeight="1">
      <c r="A255" s="38"/>
      <c r="B255" s="39"/>
      <c r="C255" s="223" t="s">
        <v>364</v>
      </c>
      <c r="D255" s="223" t="s">
        <v>192</v>
      </c>
      <c r="E255" s="224" t="s">
        <v>1908</v>
      </c>
      <c r="F255" s="225" t="s">
        <v>1909</v>
      </c>
      <c r="G255" s="226" t="s">
        <v>240</v>
      </c>
      <c r="H255" s="227">
        <v>63.524999999999999</v>
      </c>
      <c r="I255" s="228"/>
      <c r="J255" s="229">
        <f>ROUND(I255*H255,2)</f>
        <v>0</v>
      </c>
      <c r="K255" s="225" t="s">
        <v>161</v>
      </c>
      <c r="L255" s="230"/>
      <c r="M255" s="231" t="s">
        <v>19</v>
      </c>
      <c r="N255" s="232" t="s">
        <v>43</v>
      </c>
      <c r="O255" s="68"/>
      <c r="P255" s="191">
        <f>O255*H255</f>
        <v>0</v>
      </c>
      <c r="Q255" s="191">
        <v>5.1999999999999995E-4</v>
      </c>
      <c r="R255" s="191">
        <f>Q255*H255</f>
        <v>3.3032999999999993E-2</v>
      </c>
      <c r="S255" s="191">
        <v>0</v>
      </c>
      <c r="T255" s="19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3" t="s">
        <v>195</v>
      </c>
      <c r="AT255" s="193" t="s">
        <v>192</v>
      </c>
      <c r="AU255" s="193" t="s">
        <v>169</v>
      </c>
      <c r="AY255" s="21" t="s">
        <v>154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21" t="s">
        <v>79</v>
      </c>
      <c r="BK255" s="194">
        <f>ROUND(I255*H255,2)</f>
        <v>0</v>
      </c>
      <c r="BL255" s="21" t="s">
        <v>162</v>
      </c>
      <c r="BM255" s="193" t="s">
        <v>1910</v>
      </c>
    </row>
    <row r="256" spans="1:65" s="13" customFormat="1" ht="11.25">
      <c r="B256" s="200"/>
      <c r="C256" s="201"/>
      <c r="D256" s="202" t="s">
        <v>166</v>
      </c>
      <c r="E256" s="201"/>
      <c r="F256" s="204" t="s">
        <v>1911</v>
      </c>
      <c r="G256" s="201"/>
      <c r="H256" s="205">
        <v>63.524999999999999</v>
      </c>
      <c r="I256" s="206"/>
      <c r="J256" s="201"/>
      <c r="K256" s="201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166</v>
      </c>
      <c r="AU256" s="211" t="s">
        <v>169</v>
      </c>
      <c r="AV256" s="13" t="s">
        <v>81</v>
      </c>
      <c r="AW256" s="13" t="s">
        <v>4</v>
      </c>
      <c r="AX256" s="13" t="s">
        <v>79</v>
      </c>
      <c r="AY256" s="211" t="s">
        <v>154</v>
      </c>
    </row>
    <row r="257" spans="1:65" s="2" customFormat="1" ht="16.5" customHeight="1">
      <c r="A257" s="38"/>
      <c r="B257" s="39"/>
      <c r="C257" s="223" t="s">
        <v>370</v>
      </c>
      <c r="D257" s="223" t="s">
        <v>192</v>
      </c>
      <c r="E257" s="224" t="s">
        <v>1912</v>
      </c>
      <c r="F257" s="225" t="s">
        <v>1913</v>
      </c>
      <c r="G257" s="226" t="s">
        <v>240</v>
      </c>
      <c r="H257" s="227">
        <v>2.52</v>
      </c>
      <c r="I257" s="228"/>
      <c r="J257" s="229">
        <f>ROUND(I257*H257,2)</f>
        <v>0</v>
      </c>
      <c r="K257" s="225" t="s">
        <v>161</v>
      </c>
      <c r="L257" s="230"/>
      <c r="M257" s="231" t="s">
        <v>19</v>
      </c>
      <c r="N257" s="232" t="s">
        <v>43</v>
      </c>
      <c r="O257" s="68"/>
      <c r="P257" s="191">
        <f>O257*H257</f>
        <v>0</v>
      </c>
      <c r="Q257" s="191">
        <v>3.2000000000000003E-4</v>
      </c>
      <c r="R257" s="191">
        <f>Q257*H257</f>
        <v>8.0640000000000009E-4</v>
      </c>
      <c r="S257" s="191">
        <v>0</v>
      </c>
      <c r="T257" s="19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3" t="s">
        <v>195</v>
      </c>
      <c r="AT257" s="193" t="s">
        <v>192</v>
      </c>
      <c r="AU257" s="193" t="s">
        <v>169</v>
      </c>
      <c r="AY257" s="21" t="s">
        <v>154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21" t="s">
        <v>79</v>
      </c>
      <c r="BK257" s="194">
        <f>ROUND(I257*H257,2)</f>
        <v>0</v>
      </c>
      <c r="BL257" s="21" t="s">
        <v>162</v>
      </c>
      <c r="BM257" s="193" t="s">
        <v>1914</v>
      </c>
    </row>
    <row r="258" spans="1:65" s="13" customFormat="1" ht="11.25">
      <c r="B258" s="200"/>
      <c r="C258" s="201"/>
      <c r="D258" s="202" t="s">
        <v>166</v>
      </c>
      <c r="E258" s="201"/>
      <c r="F258" s="204" t="s">
        <v>1915</v>
      </c>
      <c r="G258" s="201"/>
      <c r="H258" s="205">
        <v>2.52</v>
      </c>
      <c r="I258" s="206"/>
      <c r="J258" s="201"/>
      <c r="K258" s="201"/>
      <c r="L258" s="207"/>
      <c r="M258" s="208"/>
      <c r="N258" s="209"/>
      <c r="O258" s="209"/>
      <c r="P258" s="209"/>
      <c r="Q258" s="209"/>
      <c r="R258" s="209"/>
      <c r="S258" s="209"/>
      <c r="T258" s="210"/>
      <c r="AT258" s="211" t="s">
        <v>166</v>
      </c>
      <c r="AU258" s="211" t="s">
        <v>169</v>
      </c>
      <c r="AV258" s="13" t="s">
        <v>81</v>
      </c>
      <c r="AW258" s="13" t="s">
        <v>4</v>
      </c>
      <c r="AX258" s="13" t="s">
        <v>79</v>
      </c>
      <c r="AY258" s="211" t="s">
        <v>154</v>
      </c>
    </row>
    <row r="259" spans="1:65" s="2" customFormat="1" ht="16.5" customHeight="1">
      <c r="A259" s="38"/>
      <c r="B259" s="39"/>
      <c r="C259" s="182" t="s">
        <v>380</v>
      </c>
      <c r="D259" s="182" t="s">
        <v>157</v>
      </c>
      <c r="E259" s="183" t="s">
        <v>414</v>
      </c>
      <c r="F259" s="184" t="s">
        <v>415</v>
      </c>
      <c r="G259" s="185" t="s">
        <v>240</v>
      </c>
      <c r="H259" s="186">
        <v>201.8</v>
      </c>
      <c r="I259" s="187"/>
      <c r="J259" s="188">
        <f>ROUND(I259*H259,2)</f>
        <v>0</v>
      </c>
      <c r="K259" s="184" t="s">
        <v>161</v>
      </c>
      <c r="L259" s="43"/>
      <c r="M259" s="189" t="s">
        <v>19</v>
      </c>
      <c r="N259" s="190" t="s">
        <v>43</v>
      </c>
      <c r="O259" s="68"/>
      <c r="P259" s="191">
        <f>O259*H259</f>
        <v>0</v>
      </c>
      <c r="Q259" s="191">
        <v>0</v>
      </c>
      <c r="R259" s="191">
        <f>Q259*H259</f>
        <v>0</v>
      </c>
      <c r="S259" s="191">
        <v>0</v>
      </c>
      <c r="T259" s="19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3" t="s">
        <v>162</v>
      </c>
      <c r="AT259" s="193" t="s">
        <v>157</v>
      </c>
      <c r="AU259" s="193" t="s">
        <v>169</v>
      </c>
      <c r="AY259" s="21" t="s">
        <v>154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1" t="s">
        <v>79</v>
      </c>
      <c r="BK259" s="194">
        <f>ROUND(I259*H259,2)</f>
        <v>0</v>
      </c>
      <c r="BL259" s="21" t="s">
        <v>162</v>
      </c>
      <c r="BM259" s="193" t="s">
        <v>1916</v>
      </c>
    </row>
    <row r="260" spans="1:65" s="2" customFormat="1" ht="11.25">
      <c r="A260" s="38"/>
      <c r="B260" s="39"/>
      <c r="C260" s="40"/>
      <c r="D260" s="195" t="s">
        <v>164</v>
      </c>
      <c r="E260" s="40"/>
      <c r="F260" s="196" t="s">
        <v>417</v>
      </c>
      <c r="G260" s="40"/>
      <c r="H260" s="40"/>
      <c r="I260" s="197"/>
      <c r="J260" s="40"/>
      <c r="K260" s="40"/>
      <c r="L260" s="43"/>
      <c r="M260" s="198"/>
      <c r="N260" s="199"/>
      <c r="O260" s="68"/>
      <c r="P260" s="68"/>
      <c r="Q260" s="68"/>
      <c r="R260" s="68"/>
      <c r="S260" s="68"/>
      <c r="T260" s="69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21" t="s">
        <v>164</v>
      </c>
      <c r="AU260" s="21" t="s">
        <v>169</v>
      </c>
    </row>
    <row r="261" spans="1:65" s="13" customFormat="1" ht="11.25">
      <c r="B261" s="200"/>
      <c r="C261" s="201"/>
      <c r="D261" s="202" t="s">
        <v>166</v>
      </c>
      <c r="E261" s="203" t="s">
        <v>19</v>
      </c>
      <c r="F261" s="204" t="s">
        <v>1917</v>
      </c>
      <c r="G261" s="201"/>
      <c r="H261" s="205">
        <v>72.349999999999994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166</v>
      </c>
      <c r="AU261" s="211" t="s">
        <v>169</v>
      </c>
      <c r="AV261" s="13" t="s">
        <v>81</v>
      </c>
      <c r="AW261" s="13" t="s">
        <v>33</v>
      </c>
      <c r="AX261" s="13" t="s">
        <v>72</v>
      </c>
      <c r="AY261" s="211" t="s">
        <v>154</v>
      </c>
    </row>
    <row r="262" spans="1:65" s="13" customFormat="1" ht="11.25">
      <c r="B262" s="200"/>
      <c r="C262" s="201"/>
      <c r="D262" s="202" t="s">
        <v>166</v>
      </c>
      <c r="E262" s="203" t="s">
        <v>19</v>
      </c>
      <c r="F262" s="204" t="s">
        <v>1918</v>
      </c>
      <c r="G262" s="201"/>
      <c r="H262" s="205">
        <v>61.2</v>
      </c>
      <c r="I262" s="206"/>
      <c r="J262" s="201"/>
      <c r="K262" s="201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166</v>
      </c>
      <c r="AU262" s="211" t="s">
        <v>169</v>
      </c>
      <c r="AV262" s="13" t="s">
        <v>81</v>
      </c>
      <c r="AW262" s="13" t="s">
        <v>33</v>
      </c>
      <c r="AX262" s="13" t="s">
        <v>72</v>
      </c>
      <c r="AY262" s="211" t="s">
        <v>154</v>
      </c>
    </row>
    <row r="263" spans="1:65" s="13" customFormat="1" ht="11.25">
      <c r="B263" s="200"/>
      <c r="C263" s="201"/>
      <c r="D263" s="202" t="s">
        <v>166</v>
      </c>
      <c r="E263" s="203" t="s">
        <v>19</v>
      </c>
      <c r="F263" s="204" t="s">
        <v>1919</v>
      </c>
      <c r="G263" s="201"/>
      <c r="H263" s="205">
        <v>45.6</v>
      </c>
      <c r="I263" s="206"/>
      <c r="J263" s="201"/>
      <c r="K263" s="201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166</v>
      </c>
      <c r="AU263" s="211" t="s">
        <v>169</v>
      </c>
      <c r="AV263" s="13" t="s">
        <v>81</v>
      </c>
      <c r="AW263" s="13" t="s">
        <v>33</v>
      </c>
      <c r="AX263" s="13" t="s">
        <v>72</v>
      </c>
      <c r="AY263" s="211" t="s">
        <v>154</v>
      </c>
    </row>
    <row r="264" spans="1:65" s="13" customFormat="1" ht="11.25">
      <c r="B264" s="200"/>
      <c r="C264" s="201"/>
      <c r="D264" s="202" t="s">
        <v>166</v>
      </c>
      <c r="E264" s="203" t="s">
        <v>19</v>
      </c>
      <c r="F264" s="204" t="s">
        <v>1920</v>
      </c>
      <c r="G264" s="201"/>
      <c r="H264" s="205">
        <v>22.65</v>
      </c>
      <c r="I264" s="206"/>
      <c r="J264" s="201"/>
      <c r="K264" s="201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166</v>
      </c>
      <c r="AU264" s="211" t="s">
        <v>169</v>
      </c>
      <c r="AV264" s="13" t="s">
        <v>81</v>
      </c>
      <c r="AW264" s="13" t="s">
        <v>33</v>
      </c>
      <c r="AX264" s="13" t="s">
        <v>72</v>
      </c>
      <c r="AY264" s="211" t="s">
        <v>154</v>
      </c>
    </row>
    <row r="265" spans="1:65" s="14" customFormat="1" ht="11.25">
      <c r="B265" s="212"/>
      <c r="C265" s="213"/>
      <c r="D265" s="202" t="s">
        <v>166</v>
      </c>
      <c r="E265" s="214" t="s">
        <v>19</v>
      </c>
      <c r="F265" s="215" t="s">
        <v>168</v>
      </c>
      <c r="G265" s="213"/>
      <c r="H265" s="216">
        <v>201.8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166</v>
      </c>
      <c r="AU265" s="222" t="s">
        <v>169</v>
      </c>
      <c r="AV265" s="14" t="s">
        <v>169</v>
      </c>
      <c r="AW265" s="14" t="s">
        <v>33</v>
      </c>
      <c r="AX265" s="14" t="s">
        <v>79</v>
      </c>
      <c r="AY265" s="222" t="s">
        <v>154</v>
      </c>
    </row>
    <row r="266" spans="1:65" s="2" customFormat="1" ht="16.5" customHeight="1">
      <c r="A266" s="38"/>
      <c r="B266" s="39"/>
      <c r="C266" s="223" t="s">
        <v>385</v>
      </c>
      <c r="D266" s="223" t="s">
        <v>192</v>
      </c>
      <c r="E266" s="224" t="s">
        <v>423</v>
      </c>
      <c r="F266" s="225" t="s">
        <v>424</v>
      </c>
      <c r="G266" s="226" t="s">
        <v>240</v>
      </c>
      <c r="H266" s="227">
        <v>75.968000000000004</v>
      </c>
      <c r="I266" s="228"/>
      <c r="J266" s="229">
        <f>ROUND(I266*H266,2)</f>
        <v>0</v>
      </c>
      <c r="K266" s="225" t="s">
        <v>161</v>
      </c>
      <c r="L266" s="230"/>
      <c r="M266" s="231" t="s">
        <v>19</v>
      </c>
      <c r="N266" s="232" t="s">
        <v>43</v>
      </c>
      <c r="O266" s="68"/>
      <c r="P266" s="191">
        <f>O266*H266</f>
        <v>0</v>
      </c>
      <c r="Q266" s="191">
        <v>2.9999999999999997E-4</v>
      </c>
      <c r="R266" s="191">
        <f>Q266*H266</f>
        <v>2.2790399999999999E-2</v>
      </c>
      <c r="S266" s="191">
        <v>0</v>
      </c>
      <c r="T266" s="19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93" t="s">
        <v>195</v>
      </c>
      <c r="AT266" s="193" t="s">
        <v>192</v>
      </c>
      <c r="AU266" s="193" t="s">
        <v>169</v>
      </c>
      <c r="AY266" s="21" t="s">
        <v>154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21" t="s">
        <v>79</v>
      </c>
      <c r="BK266" s="194">
        <f>ROUND(I266*H266,2)</f>
        <v>0</v>
      </c>
      <c r="BL266" s="21" t="s">
        <v>162</v>
      </c>
      <c r="BM266" s="193" t="s">
        <v>1921</v>
      </c>
    </row>
    <row r="267" spans="1:65" s="13" customFormat="1" ht="11.25">
      <c r="B267" s="200"/>
      <c r="C267" s="201"/>
      <c r="D267" s="202" t="s">
        <v>166</v>
      </c>
      <c r="E267" s="201"/>
      <c r="F267" s="204" t="s">
        <v>1922</v>
      </c>
      <c r="G267" s="201"/>
      <c r="H267" s="205">
        <v>75.968000000000004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166</v>
      </c>
      <c r="AU267" s="211" t="s">
        <v>169</v>
      </c>
      <c r="AV267" s="13" t="s">
        <v>81</v>
      </c>
      <c r="AW267" s="13" t="s">
        <v>4</v>
      </c>
      <c r="AX267" s="13" t="s">
        <v>79</v>
      </c>
      <c r="AY267" s="211" t="s">
        <v>154</v>
      </c>
    </row>
    <row r="268" spans="1:65" s="2" customFormat="1" ht="16.5" customHeight="1">
      <c r="A268" s="38"/>
      <c r="B268" s="39"/>
      <c r="C268" s="223" t="s">
        <v>390</v>
      </c>
      <c r="D268" s="223" t="s">
        <v>192</v>
      </c>
      <c r="E268" s="224" t="s">
        <v>428</v>
      </c>
      <c r="F268" s="225" t="s">
        <v>429</v>
      </c>
      <c r="G268" s="226" t="s">
        <v>240</v>
      </c>
      <c r="H268" s="227">
        <v>47.88</v>
      </c>
      <c r="I268" s="228"/>
      <c r="J268" s="229">
        <f>ROUND(I268*H268,2)</f>
        <v>0</v>
      </c>
      <c r="K268" s="225" t="s">
        <v>161</v>
      </c>
      <c r="L268" s="230"/>
      <c r="M268" s="231" t="s">
        <v>19</v>
      </c>
      <c r="N268" s="232" t="s">
        <v>43</v>
      </c>
      <c r="O268" s="68"/>
      <c r="P268" s="191">
        <f>O268*H268</f>
        <v>0</v>
      </c>
      <c r="Q268" s="191">
        <v>1.2E-4</v>
      </c>
      <c r="R268" s="191">
        <f>Q268*H268</f>
        <v>5.7456000000000009E-3</v>
      </c>
      <c r="S268" s="191">
        <v>0</v>
      </c>
      <c r="T268" s="19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3" t="s">
        <v>195</v>
      </c>
      <c r="AT268" s="193" t="s">
        <v>192</v>
      </c>
      <c r="AU268" s="193" t="s">
        <v>169</v>
      </c>
      <c r="AY268" s="21" t="s">
        <v>154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21" t="s">
        <v>79</v>
      </c>
      <c r="BK268" s="194">
        <f>ROUND(I268*H268,2)</f>
        <v>0</v>
      </c>
      <c r="BL268" s="21" t="s">
        <v>162</v>
      </c>
      <c r="BM268" s="193" t="s">
        <v>1923</v>
      </c>
    </row>
    <row r="269" spans="1:65" s="13" customFormat="1" ht="11.25">
      <c r="B269" s="200"/>
      <c r="C269" s="201"/>
      <c r="D269" s="202" t="s">
        <v>166</v>
      </c>
      <c r="E269" s="201"/>
      <c r="F269" s="204" t="s">
        <v>1924</v>
      </c>
      <c r="G269" s="201"/>
      <c r="H269" s="205">
        <v>47.88</v>
      </c>
      <c r="I269" s="206"/>
      <c r="J269" s="201"/>
      <c r="K269" s="201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166</v>
      </c>
      <c r="AU269" s="211" t="s">
        <v>169</v>
      </c>
      <c r="AV269" s="13" t="s">
        <v>81</v>
      </c>
      <c r="AW269" s="13" t="s">
        <v>4</v>
      </c>
      <c r="AX269" s="13" t="s">
        <v>79</v>
      </c>
      <c r="AY269" s="211" t="s">
        <v>154</v>
      </c>
    </row>
    <row r="270" spans="1:65" s="2" customFormat="1" ht="16.5" customHeight="1">
      <c r="A270" s="38"/>
      <c r="B270" s="39"/>
      <c r="C270" s="223" t="s">
        <v>399</v>
      </c>
      <c r="D270" s="223" t="s">
        <v>192</v>
      </c>
      <c r="E270" s="224" t="s">
        <v>433</v>
      </c>
      <c r="F270" s="225" t="s">
        <v>434</v>
      </c>
      <c r="G270" s="226" t="s">
        <v>240</v>
      </c>
      <c r="H270" s="227">
        <v>64.260000000000005</v>
      </c>
      <c r="I270" s="228"/>
      <c r="J270" s="229">
        <f>ROUND(I270*H270,2)</f>
        <v>0</v>
      </c>
      <c r="K270" s="225" t="s">
        <v>161</v>
      </c>
      <c r="L270" s="230"/>
      <c r="M270" s="231" t="s">
        <v>19</v>
      </c>
      <c r="N270" s="232" t="s">
        <v>43</v>
      </c>
      <c r="O270" s="68"/>
      <c r="P270" s="191">
        <f>O270*H270</f>
        <v>0</v>
      </c>
      <c r="Q270" s="191">
        <v>1E-4</v>
      </c>
      <c r="R270" s="191">
        <f>Q270*H270</f>
        <v>6.4260000000000012E-3</v>
      </c>
      <c r="S270" s="191">
        <v>0</v>
      </c>
      <c r="T270" s="19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93" t="s">
        <v>195</v>
      </c>
      <c r="AT270" s="193" t="s">
        <v>192</v>
      </c>
      <c r="AU270" s="193" t="s">
        <v>169</v>
      </c>
      <c r="AY270" s="21" t="s">
        <v>154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21" t="s">
        <v>79</v>
      </c>
      <c r="BK270" s="194">
        <f>ROUND(I270*H270,2)</f>
        <v>0</v>
      </c>
      <c r="BL270" s="21" t="s">
        <v>162</v>
      </c>
      <c r="BM270" s="193" t="s">
        <v>1925</v>
      </c>
    </row>
    <row r="271" spans="1:65" s="13" customFormat="1" ht="11.25">
      <c r="B271" s="200"/>
      <c r="C271" s="201"/>
      <c r="D271" s="202" t="s">
        <v>166</v>
      </c>
      <c r="E271" s="201"/>
      <c r="F271" s="204" t="s">
        <v>1926</v>
      </c>
      <c r="G271" s="201"/>
      <c r="H271" s="205">
        <v>64.260000000000005</v>
      </c>
      <c r="I271" s="206"/>
      <c r="J271" s="201"/>
      <c r="K271" s="201"/>
      <c r="L271" s="207"/>
      <c r="M271" s="208"/>
      <c r="N271" s="209"/>
      <c r="O271" s="209"/>
      <c r="P271" s="209"/>
      <c r="Q271" s="209"/>
      <c r="R271" s="209"/>
      <c r="S271" s="209"/>
      <c r="T271" s="210"/>
      <c r="AT271" s="211" t="s">
        <v>166</v>
      </c>
      <c r="AU271" s="211" t="s">
        <v>169</v>
      </c>
      <c r="AV271" s="13" t="s">
        <v>81</v>
      </c>
      <c r="AW271" s="13" t="s">
        <v>4</v>
      </c>
      <c r="AX271" s="13" t="s">
        <v>79</v>
      </c>
      <c r="AY271" s="211" t="s">
        <v>154</v>
      </c>
    </row>
    <row r="272" spans="1:65" s="2" customFormat="1" ht="16.5" customHeight="1">
      <c r="A272" s="38"/>
      <c r="B272" s="39"/>
      <c r="C272" s="223" t="s">
        <v>402</v>
      </c>
      <c r="D272" s="223" t="s">
        <v>192</v>
      </c>
      <c r="E272" s="224" t="s">
        <v>438</v>
      </c>
      <c r="F272" s="225" t="s">
        <v>439</v>
      </c>
      <c r="G272" s="226" t="s">
        <v>240</v>
      </c>
      <c r="H272" s="227">
        <v>23.783000000000001</v>
      </c>
      <c r="I272" s="228"/>
      <c r="J272" s="229">
        <f>ROUND(I272*H272,2)</f>
        <v>0</v>
      </c>
      <c r="K272" s="225" t="s">
        <v>161</v>
      </c>
      <c r="L272" s="230"/>
      <c r="M272" s="231" t="s">
        <v>19</v>
      </c>
      <c r="N272" s="232" t="s">
        <v>43</v>
      </c>
      <c r="O272" s="68"/>
      <c r="P272" s="191">
        <f>O272*H272</f>
        <v>0</v>
      </c>
      <c r="Q272" s="191">
        <v>2.0000000000000001E-4</v>
      </c>
      <c r="R272" s="191">
        <f>Q272*H272</f>
        <v>4.7566000000000006E-3</v>
      </c>
      <c r="S272" s="191">
        <v>0</v>
      </c>
      <c r="T272" s="19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3" t="s">
        <v>195</v>
      </c>
      <c r="AT272" s="193" t="s">
        <v>192</v>
      </c>
      <c r="AU272" s="193" t="s">
        <v>169</v>
      </c>
      <c r="AY272" s="21" t="s">
        <v>154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21" t="s">
        <v>79</v>
      </c>
      <c r="BK272" s="194">
        <f>ROUND(I272*H272,2)</f>
        <v>0</v>
      </c>
      <c r="BL272" s="21" t="s">
        <v>162</v>
      </c>
      <c r="BM272" s="193" t="s">
        <v>1927</v>
      </c>
    </row>
    <row r="273" spans="1:65" s="13" customFormat="1" ht="11.25">
      <c r="B273" s="200"/>
      <c r="C273" s="201"/>
      <c r="D273" s="202" t="s">
        <v>166</v>
      </c>
      <c r="E273" s="201"/>
      <c r="F273" s="204" t="s">
        <v>1928</v>
      </c>
      <c r="G273" s="201"/>
      <c r="H273" s="205">
        <v>23.783000000000001</v>
      </c>
      <c r="I273" s="206"/>
      <c r="J273" s="201"/>
      <c r="K273" s="201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166</v>
      </c>
      <c r="AU273" s="211" t="s">
        <v>169</v>
      </c>
      <c r="AV273" s="13" t="s">
        <v>81</v>
      </c>
      <c r="AW273" s="13" t="s">
        <v>4</v>
      </c>
      <c r="AX273" s="13" t="s">
        <v>79</v>
      </c>
      <c r="AY273" s="211" t="s">
        <v>154</v>
      </c>
    </row>
    <row r="274" spans="1:65" s="2" customFormat="1" ht="33" customHeight="1">
      <c r="A274" s="38"/>
      <c r="B274" s="39"/>
      <c r="C274" s="182" t="s">
        <v>408</v>
      </c>
      <c r="D274" s="182" t="s">
        <v>157</v>
      </c>
      <c r="E274" s="183" t="s">
        <v>443</v>
      </c>
      <c r="F274" s="184" t="s">
        <v>444</v>
      </c>
      <c r="G274" s="185" t="s">
        <v>240</v>
      </c>
      <c r="H274" s="186">
        <v>169.3</v>
      </c>
      <c r="I274" s="187"/>
      <c r="J274" s="188">
        <f>ROUND(I274*H274,2)</f>
        <v>0</v>
      </c>
      <c r="K274" s="184" t="s">
        <v>161</v>
      </c>
      <c r="L274" s="43"/>
      <c r="M274" s="189" t="s">
        <v>19</v>
      </c>
      <c r="N274" s="190" t="s">
        <v>43</v>
      </c>
      <c r="O274" s="68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3" t="s">
        <v>162</v>
      </c>
      <c r="AT274" s="193" t="s">
        <v>157</v>
      </c>
      <c r="AU274" s="193" t="s">
        <v>169</v>
      </c>
      <c r="AY274" s="21" t="s">
        <v>154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21" t="s">
        <v>79</v>
      </c>
      <c r="BK274" s="194">
        <f>ROUND(I274*H274,2)</f>
        <v>0</v>
      </c>
      <c r="BL274" s="21" t="s">
        <v>162</v>
      </c>
      <c r="BM274" s="193" t="s">
        <v>1929</v>
      </c>
    </row>
    <row r="275" spans="1:65" s="2" customFormat="1" ht="11.25">
      <c r="A275" s="38"/>
      <c r="B275" s="39"/>
      <c r="C275" s="40"/>
      <c r="D275" s="195" t="s">
        <v>164</v>
      </c>
      <c r="E275" s="40"/>
      <c r="F275" s="196" t="s">
        <v>446</v>
      </c>
      <c r="G275" s="40"/>
      <c r="H275" s="40"/>
      <c r="I275" s="197"/>
      <c r="J275" s="40"/>
      <c r="K275" s="40"/>
      <c r="L275" s="43"/>
      <c r="M275" s="198"/>
      <c r="N275" s="199"/>
      <c r="O275" s="68"/>
      <c r="P275" s="68"/>
      <c r="Q275" s="68"/>
      <c r="R275" s="68"/>
      <c r="S275" s="68"/>
      <c r="T275" s="69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21" t="s">
        <v>164</v>
      </c>
      <c r="AU275" s="21" t="s">
        <v>169</v>
      </c>
    </row>
    <row r="276" spans="1:65" s="15" customFormat="1" ht="11.25">
      <c r="B276" s="233"/>
      <c r="C276" s="234"/>
      <c r="D276" s="202" t="s">
        <v>166</v>
      </c>
      <c r="E276" s="235" t="s">
        <v>19</v>
      </c>
      <c r="F276" s="236" t="s">
        <v>447</v>
      </c>
      <c r="G276" s="234"/>
      <c r="H276" s="235" t="s">
        <v>19</v>
      </c>
      <c r="I276" s="237"/>
      <c r="J276" s="234"/>
      <c r="K276" s="234"/>
      <c r="L276" s="238"/>
      <c r="M276" s="239"/>
      <c r="N276" s="240"/>
      <c r="O276" s="240"/>
      <c r="P276" s="240"/>
      <c r="Q276" s="240"/>
      <c r="R276" s="240"/>
      <c r="S276" s="240"/>
      <c r="T276" s="241"/>
      <c r="AT276" s="242" t="s">
        <v>166</v>
      </c>
      <c r="AU276" s="242" t="s">
        <v>169</v>
      </c>
      <c r="AV276" s="15" t="s">
        <v>79</v>
      </c>
      <c r="AW276" s="15" t="s">
        <v>33</v>
      </c>
      <c r="AX276" s="15" t="s">
        <v>72</v>
      </c>
      <c r="AY276" s="242" t="s">
        <v>154</v>
      </c>
    </row>
    <row r="277" spans="1:65" s="13" customFormat="1" ht="11.25">
      <c r="B277" s="200"/>
      <c r="C277" s="201"/>
      <c r="D277" s="202" t="s">
        <v>166</v>
      </c>
      <c r="E277" s="203" t="s">
        <v>19</v>
      </c>
      <c r="F277" s="204" t="s">
        <v>1930</v>
      </c>
      <c r="G277" s="201"/>
      <c r="H277" s="205">
        <v>84.65</v>
      </c>
      <c r="I277" s="206"/>
      <c r="J277" s="201"/>
      <c r="K277" s="201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166</v>
      </c>
      <c r="AU277" s="211" t="s">
        <v>169</v>
      </c>
      <c r="AV277" s="13" t="s">
        <v>81</v>
      </c>
      <c r="AW277" s="13" t="s">
        <v>33</v>
      </c>
      <c r="AX277" s="13" t="s">
        <v>72</v>
      </c>
      <c r="AY277" s="211" t="s">
        <v>154</v>
      </c>
    </row>
    <row r="278" spans="1:65" s="15" customFormat="1" ht="11.25">
      <c r="B278" s="233"/>
      <c r="C278" s="234"/>
      <c r="D278" s="202" t="s">
        <v>166</v>
      </c>
      <c r="E278" s="235" t="s">
        <v>19</v>
      </c>
      <c r="F278" s="236" t="s">
        <v>451</v>
      </c>
      <c r="G278" s="234"/>
      <c r="H278" s="235" t="s">
        <v>19</v>
      </c>
      <c r="I278" s="237"/>
      <c r="J278" s="234"/>
      <c r="K278" s="234"/>
      <c r="L278" s="238"/>
      <c r="M278" s="239"/>
      <c r="N278" s="240"/>
      <c r="O278" s="240"/>
      <c r="P278" s="240"/>
      <c r="Q278" s="240"/>
      <c r="R278" s="240"/>
      <c r="S278" s="240"/>
      <c r="T278" s="241"/>
      <c r="AT278" s="242" t="s">
        <v>166</v>
      </c>
      <c r="AU278" s="242" t="s">
        <v>169</v>
      </c>
      <c r="AV278" s="15" t="s">
        <v>79</v>
      </c>
      <c r="AW278" s="15" t="s">
        <v>33</v>
      </c>
      <c r="AX278" s="15" t="s">
        <v>72</v>
      </c>
      <c r="AY278" s="242" t="s">
        <v>154</v>
      </c>
    </row>
    <row r="279" spans="1:65" s="13" customFormat="1" ht="11.25">
      <c r="B279" s="200"/>
      <c r="C279" s="201"/>
      <c r="D279" s="202" t="s">
        <v>166</v>
      </c>
      <c r="E279" s="203" t="s">
        <v>19</v>
      </c>
      <c r="F279" s="204" t="s">
        <v>1930</v>
      </c>
      <c r="G279" s="201"/>
      <c r="H279" s="205">
        <v>84.65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166</v>
      </c>
      <c r="AU279" s="211" t="s">
        <v>169</v>
      </c>
      <c r="AV279" s="13" t="s">
        <v>81</v>
      </c>
      <c r="AW279" s="13" t="s">
        <v>33</v>
      </c>
      <c r="AX279" s="13" t="s">
        <v>72</v>
      </c>
      <c r="AY279" s="211" t="s">
        <v>154</v>
      </c>
    </row>
    <row r="280" spans="1:65" s="14" customFormat="1" ht="11.25">
      <c r="B280" s="212"/>
      <c r="C280" s="213"/>
      <c r="D280" s="202" t="s">
        <v>166</v>
      </c>
      <c r="E280" s="214" t="s">
        <v>19</v>
      </c>
      <c r="F280" s="215" t="s">
        <v>168</v>
      </c>
      <c r="G280" s="213"/>
      <c r="H280" s="216">
        <v>169.3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166</v>
      </c>
      <c r="AU280" s="222" t="s">
        <v>169</v>
      </c>
      <c r="AV280" s="14" t="s">
        <v>169</v>
      </c>
      <c r="AW280" s="14" t="s">
        <v>33</v>
      </c>
      <c r="AX280" s="14" t="s">
        <v>79</v>
      </c>
      <c r="AY280" s="222" t="s">
        <v>154</v>
      </c>
    </row>
    <row r="281" spans="1:65" s="2" customFormat="1" ht="16.5" customHeight="1">
      <c r="A281" s="38"/>
      <c r="B281" s="39"/>
      <c r="C281" s="223" t="s">
        <v>413</v>
      </c>
      <c r="D281" s="223" t="s">
        <v>192</v>
      </c>
      <c r="E281" s="224" t="s">
        <v>453</v>
      </c>
      <c r="F281" s="225" t="s">
        <v>454</v>
      </c>
      <c r="G281" s="226" t="s">
        <v>240</v>
      </c>
      <c r="H281" s="227">
        <v>177.76499999999999</v>
      </c>
      <c r="I281" s="228"/>
      <c r="J281" s="229">
        <f>ROUND(I281*H281,2)</f>
        <v>0</v>
      </c>
      <c r="K281" s="225" t="s">
        <v>161</v>
      </c>
      <c r="L281" s="230"/>
      <c r="M281" s="231" t="s">
        <v>19</v>
      </c>
      <c r="N281" s="232" t="s">
        <v>43</v>
      </c>
      <c r="O281" s="68"/>
      <c r="P281" s="191">
        <f>O281*H281</f>
        <v>0</v>
      </c>
      <c r="Q281" s="191">
        <v>4.0000000000000003E-5</v>
      </c>
      <c r="R281" s="191">
        <f>Q281*H281</f>
        <v>7.1105999999999999E-3</v>
      </c>
      <c r="S281" s="191">
        <v>0</v>
      </c>
      <c r="T281" s="19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3" t="s">
        <v>195</v>
      </c>
      <c r="AT281" s="193" t="s">
        <v>192</v>
      </c>
      <c r="AU281" s="193" t="s">
        <v>169</v>
      </c>
      <c r="AY281" s="21" t="s">
        <v>154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21" t="s">
        <v>79</v>
      </c>
      <c r="BK281" s="194">
        <f>ROUND(I281*H281,2)</f>
        <v>0</v>
      </c>
      <c r="BL281" s="21" t="s">
        <v>162</v>
      </c>
      <c r="BM281" s="193" t="s">
        <v>1931</v>
      </c>
    </row>
    <row r="282" spans="1:65" s="13" customFormat="1" ht="11.25">
      <c r="B282" s="200"/>
      <c r="C282" s="201"/>
      <c r="D282" s="202" t="s">
        <v>166</v>
      </c>
      <c r="E282" s="201"/>
      <c r="F282" s="204" t="s">
        <v>1932</v>
      </c>
      <c r="G282" s="201"/>
      <c r="H282" s="205">
        <v>177.76499999999999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166</v>
      </c>
      <c r="AU282" s="211" t="s">
        <v>169</v>
      </c>
      <c r="AV282" s="13" t="s">
        <v>81</v>
      </c>
      <c r="AW282" s="13" t="s">
        <v>4</v>
      </c>
      <c r="AX282" s="13" t="s">
        <v>79</v>
      </c>
      <c r="AY282" s="211" t="s">
        <v>154</v>
      </c>
    </row>
    <row r="283" spans="1:65" s="2" customFormat="1" ht="21.75" customHeight="1">
      <c r="A283" s="38"/>
      <c r="B283" s="39"/>
      <c r="C283" s="182" t="s">
        <v>422</v>
      </c>
      <c r="D283" s="182" t="s">
        <v>157</v>
      </c>
      <c r="E283" s="183" t="s">
        <v>458</v>
      </c>
      <c r="F283" s="184" t="s">
        <v>459</v>
      </c>
      <c r="G283" s="185" t="s">
        <v>160</v>
      </c>
      <c r="H283" s="186">
        <v>37.107999999999997</v>
      </c>
      <c r="I283" s="187"/>
      <c r="J283" s="188">
        <f>ROUND(I283*H283,2)</f>
        <v>0</v>
      </c>
      <c r="K283" s="184" t="s">
        <v>161</v>
      </c>
      <c r="L283" s="43"/>
      <c r="M283" s="189" t="s">
        <v>19</v>
      </c>
      <c r="N283" s="190" t="s">
        <v>43</v>
      </c>
      <c r="O283" s="68"/>
      <c r="P283" s="191">
        <f>O283*H283</f>
        <v>0</v>
      </c>
      <c r="Q283" s="191">
        <v>5.7000000000000002E-3</v>
      </c>
      <c r="R283" s="191">
        <f>Q283*H283</f>
        <v>0.2115156</v>
      </c>
      <c r="S283" s="191">
        <v>0</v>
      </c>
      <c r="T283" s="19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3" t="s">
        <v>162</v>
      </c>
      <c r="AT283" s="193" t="s">
        <v>157</v>
      </c>
      <c r="AU283" s="193" t="s">
        <v>169</v>
      </c>
      <c r="AY283" s="21" t="s">
        <v>154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21" t="s">
        <v>79</v>
      </c>
      <c r="BK283" s="194">
        <f>ROUND(I283*H283,2)</f>
        <v>0</v>
      </c>
      <c r="BL283" s="21" t="s">
        <v>162</v>
      </c>
      <c r="BM283" s="193" t="s">
        <v>1933</v>
      </c>
    </row>
    <row r="284" spans="1:65" s="2" customFormat="1" ht="11.25">
      <c r="A284" s="38"/>
      <c r="B284" s="39"/>
      <c r="C284" s="40"/>
      <c r="D284" s="195" t="s">
        <v>164</v>
      </c>
      <c r="E284" s="40"/>
      <c r="F284" s="196" t="s">
        <v>461</v>
      </c>
      <c r="G284" s="40"/>
      <c r="H284" s="40"/>
      <c r="I284" s="197"/>
      <c r="J284" s="40"/>
      <c r="K284" s="40"/>
      <c r="L284" s="43"/>
      <c r="M284" s="198"/>
      <c r="N284" s="199"/>
      <c r="O284" s="68"/>
      <c r="P284" s="68"/>
      <c r="Q284" s="68"/>
      <c r="R284" s="68"/>
      <c r="S284" s="68"/>
      <c r="T284" s="69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21" t="s">
        <v>164</v>
      </c>
      <c r="AU284" s="21" t="s">
        <v>169</v>
      </c>
    </row>
    <row r="285" spans="1:65" s="15" customFormat="1" ht="11.25">
      <c r="B285" s="233"/>
      <c r="C285" s="234"/>
      <c r="D285" s="202" t="s">
        <v>166</v>
      </c>
      <c r="E285" s="235" t="s">
        <v>19</v>
      </c>
      <c r="F285" s="236" t="s">
        <v>1858</v>
      </c>
      <c r="G285" s="234"/>
      <c r="H285" s="235" t="s">
        <v>19</v>
      </c>
      <c r="I285" s="237"/>
      <c r="J285" s="234"/>
      <c r="K285" s="234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166</v>
      </c>
      <c r="AU285" s="242" t="s">
        <v>169</v>
      </c>
      <c r="AV285" s="15" t="s">
        <v>79</v>
      </c>
      <c r="AW285" s="15" t="s">
        <v>33</v>
      </c>
      <c r="AX285" s="15" t="s">
        <v>72</v>
      </c>
      <c r="AY285" s="242" t="s">
        <v>154</v>
      </c>
    </row>
    <row r="286" spans="1:65" s="13" customFormat="1" ht="11.25">
      <c r="B286" s="200"/>
      <c r="C286" s="201"/>
      <c r="D286" s="202" t="s">
        <v>166</v>
      </c>
      <c r="E286" s="203" t="s">
        <v>19</v>
      </c>
      <c r="F286" s="204" t="s">
        <v>1859</v>
      </c>
      <c r="G286" s="201"/>
      <c r="H286" s="205">
        <v>13.6</v>
      </c>
      <c r="I286" s="206"/>
      <c r="J286" s="201"/>
      <c r="K286" s="201"/>
      <c r="L286" s="207"/>
      <c r="M286" s="208"/>
      <c r="N286" s="209"/>
      <c r="O286" s="209"/>
      <c r="P286" s="209"/>
      <c r="Q286" s="209"/>
      <c r="R286" s="209"/>
      <c r="S286" s="209"/>
      <c r="T286" s="210"/>
      <c r="AT286" s="211" t="s">
        <v>166</v>
      </c>
      <c r="AU286" s="211" t="s">
        <v>169</v>
      </c>
      <c r="AV286" s="13" t="s">
        <v>81</v>
      </c>
      <c r="AW286" s="13" t="s">
        <v>33</v>
      </c>
      <c r="AX286" s="13" t="s">
        <v>72</v>
      </c>
      <c r="AY286" s="211" t="s">
        <v>154</v>
      </c>
    </row>
    <row r="287" spans="1:65" s="13" customFormat="1" ht="11.25">
      <c r="B287" s="200"/>
      <c r="C287" s="201"/>
      <c r="D287" s="202" t="s">
        <v>166</v>
      </c>
      <c r="E287" s="203" t="s">
        <v>19</v>
      </c>
      <c r="F287" s="204" t="s">
        <v>1860</v>
      </c>
      <c r="G287" s="201"/>
      <c r="H287" s="205">
        <v>5.44</v>
      </c>
      <c r="I287" s="206"/>
      <c r="J287" s="201"/>
      <c r="K287" s="201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166</v>
      </c>
      <c r="AU287" s="211" t="s">
        <v>169</v>
      </c>
      <c r="AV287" s="13" t="s">
        <v>81</v>
      </c>
      <c r="AW287" s="13" t="s">
        <v>33</v>
      </c>
      <c r="AX287" s="13" t="s">
        <v>72</v>
      </c>
      <c r="AY287" s="211" t="s">
        <v>154</v>
      </c>
    </row>
    <row r="288" spans="1:65" s="13" customFormat="1" ht="11.25">
      <c r="B288" s="200"/>
      <c r="C288" s="201"/>
      <c r="D288" s="202" t="s">
        <v>166</v>
      </c>
      <c r="E288" s="203" t="s">
        <v>19</v>
      </c>
      <c r="F288" s="204" t="s">
        <v>1934</v>
      </c>
      <c r="G288" s="201"/>
      <c r="H288" s="205">
        <v>7.2460000000000004</v>
      </c>
      <c r="I288" s="206"/>
      <c r="J288" s="201"/>
      <c r="K288" s="201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166</v>
      </c>
      <c r="AU288" s="211" t="s">
        <v>169</v>
      </c>
      <c r="AV288" s="13" t="s">
        <v>81</v>
      </c>
      <c r="AW288" s="13" t="s">
        <v>33</v>
      </c>
      <c r="AX288" s="13" t="s">
        <v>72</v>
      </c>
      <c r="AY288" s="211" t="s">
        <v>154</v>
      </c>
    </row>
    <row r="289" spans="1:65" s="13" customFormat="1" ht="11.25">
      <c r="B289" s="200"/>
      <c r="C289" s="201"/>
      <c r="D289" s="202" t="s">
        <v>166</v>
      </c>
      <c r="E289" s="203" t="s">
        <v>19</v>
      </c>
      <c r="F289" s="204" t="s">
        <v>1935</v>
      </c>
      <c r="G289" s="201"/>
      <c r="H289" s="205">
        <v>10.821999999999999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166</v>
      </c>
      <c r="AU289" s="211" t="s">
        <v>169</v>
      </c>
      <c r="AV289" s="13" t="s">
        <v>81</v>
      </c>
      <c r="AW289" s="13" t="s">
        <v>33</v>
      </c>
      <c r="AX289" s="13" t="s">
        <v>72</v>
      </c>
      <c r="AY289" s="211" t="s">
        <v>154</v>
      </c>
    </row>
    <row r="290" spans="1:65" s="14" customFormat="1" ht="11.25">
      <c r="B290" s="212"/>
      <c r="C290" s="213"/>
      <c r="D290" s="202" t="s">
        <v>166</v>
      </c>
      <c r="E290" s="214" t="s">
        <v>19</v>
      </c>
      <c r="F290" s="215" t="s">
        <v>168</v>
      </c>
      <c r="G290" s="213"/>
      <c r="H290" s="216">
        <v>37.107999999999997</v>
      </c>
      <c r="I290" s="217"/>
      <c r="J290" s="213"/>
      <c r="K290" s="213"/>
      <c r="L290" s="218"/>
      <c r="M290" s="219"/>
      <c r="N290" s="220"/>
      <c r="O290" s="220"/>
      <c r="P290" s="220"/>
      <c r="Q290" s="220"/>
      <c r="R290" s="220"/>
      <c r="S290" s="220"/>
      <c r="T290" s="221"/>
      <c r="AT290" s="222" t="s">
        <v>166</v>
      </c>
      <c r="AU290" s="222" t="s">
        <v>169</v>
      </c>
      <c r="AV290" s="14" t="s">
        <v>169</v>
      </c>
      <c r="AW290" s="14" t="s">
        <v>33</v>
      </c>
      <c r="AX290" s="14" t="s">
        <v>79</v>
      </c>
      <c r="AY290" s="222" t="s">
        <v>154</v>
      </c>
    </row>
    <row r="291" spans="1:65" s="2" customFormat="1" ht="16.5" customHeight="1">
      <c r="A291" s="38"/>
      <c r="B291" s="39"/>
      <c r="C291" s="182" t="s">
        <v>427</v>
      </c>
      <c r="D291" s="182" t="s">
        <v>157</v>
      </c>
      <c r="E291" s="183" t="s">
        <v>465</v>
      </c>
      <c r="F291" s="184" t="s">
        <v>466</v>
      </c>
      <c r="G291" s="185" t="s">
        <v>160</v>
      </c>
      <c r="H291" s="186">
        <v>37.107999999999997</v>
      </c>
      <c r="I291" s="187"/>
      <c r="J291" s="188">
        <f>ROUND(I291*H291,2)</f>
        <v>0</v>
      </c>
      <c r="K291" s="184" t="s">
        <v>161</v>
      </c>
      <c r="L291" s="43"/>
      <c r="M291" s="189" t="s">
        <v>19</v>
      </c>
      <c r="N291" s="190" t="s">
        <v>43</v>
      </c>
      <c r="O291" s="68"/>
      <c r="P291" s="191">
        <f>O291*H291</f>
        <v>0</v>
      </c>
      <c r="Q291" s="191">
        <v>1.8000000000000001E-4</v>
      </c>
      <c r="R291" s="191">
        <f>Q291*H291</f>
        <v>6.67944E-3</v>
      </c>
      <c r="S291" s="191">
        <v>0</v>
      </c>
      <c r="T291" s="19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3" t="s">
        <v>162</v>
      </c>
      <c r="AT291" s="193" t="s">
        <v>157</v>
      </c>
      <c r="AU291" s="193" t="s">
        <v>169</v>
      </c>
      <c r="AY291" s="21" t="s">
        <v>154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1" t="s">
        <v>79</v>
      </c>
      <c r="BK291" s="194">
        <f>ROUND(I291*H291,2)</f>
        <v>0</v>
      </c>
      <c r="BL291" s="21" t="s">
        <v>162</v>
      </c>
      <c r="BM291" s="193" t="s">
        <v>1936</v>
      </c>
    </row>
    <row r="292" spans="1:65" s="2" customFormat="1" ht="11.25">
      <c r="A292" s="38"/>
      <c r="B292" s="39"/>
      <c r="C292" s="40"/>
      <c r="D292" s="195" t="s">
        <v>164</v>
      </c>
      <c r="E292" s="40"/>
      <c r="F292" s="196" t="s">
        <v>468</v>
      </c>
      <c r="G292" s="40"/>
      <c r="H292" s="40"/>
      <c r="I292" s="197"/>
      <c r="J292" s="40"/>
      <c r="K292" s="40"/>
      <c r="L292" s="43"/>
      <c r="M292" s="198"/>
      <c r="N292" s="199"/>
      <c r="O292" s="68"/>
      <c r="P292" s="68"/>
      <c r="Q292" s="68"/>
      <c r="R292" s="68"/>
      <c r="S292" s="68"/>
      <c r="T292" s="69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21" t="s">
        <v>164</v>
      </c>
      <c r="AU292" s="21" t="s">
        <v>169</v>
      </c>
    </row>
    <row r="293" spans="1:65" s="2" customFormat="1" ht="24.2" customHeight="1">
      <c r="A293" s="38"/>
      <c r="B293" s="39"/>
      <c r="C293" s="182" t="s">
        <v>432</v>
      </c>
      <c r="D293" s="182" t="s">
        <v>157</v>
      </c>
      <c r="E293" s="183" t="s">
        <v>217</v>
      </c>
      <c r="F293" s="184" t="s">
        <v>218</v>
      </c>
      <c r="G293" s="185" t="s">
        <v>160</v>
      </c>
      <c r="H293" s="186">
        <v>350.02600000000001</v>
      </c>
      <c r="I293" s="187"/>
      <c r="J293" s="188">
        <f>ROUND(I293*H293,2)</f>
        <v>0</v>
      </c>
      <c r="K293" s="184" t="s">
        <v>161</v>
      </c>
      <c r="L293" s="43"/>
      <c r="M293" s="189" t="s">
        <v>19</v>
      </c>
      <c r="N293" s="190" t="s">
        <v>43</v>
      </c>
      <c r="O293" s="68"/>
      <c r="P293" s="191">
        <f>O293*H293</f>
        <v>0</v>
      </c>
      <c r="Q293" s="191">
        <v>2.8500000000000001E-3</v>
      </c>
      <c r="R293" s="191">
        <f>Q293*H293</f>
        <v>0.99757410000000002</v>
      </c>
      <c r="S293" s="191">
        <v>0</v>
      </c>
      <c r="T293" s="19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93" t="s">
        <v>162</v>
      </c>
      <c r="AT293" s="193" t="s">
        <v>157</v>
      </c>
      <c r="AU293" s="193" t="s">
        <v>169</v>
      </c>
      <c r="AY293" s="21" t="s">
        <v>154</v>
      </c>
      <c r="BE293" s="194">
        <f>IF(N293="základní",J293,0)</f>
        <v>0</v>
      </c>
      <c r="BF293" s="194">
        <f>IF(N293="snížená",J293,0)</f>
        <v>0</v>
      </c>
      <c r="BG293" s="194">
        <f>IF(N293="zákl. přenesená",J293,0)</f>
        <v>0</v>
      </c>
      <c r="BH293" s="194">
        <f>IF(N293="sníž. přenesená",J293,0)</f>
        <v>0</v>
      </c>
      <c r="BI293" s="194">
        <f>IF(N293="nulová",J293,0)</f>
        <v>0</v>
      </c>
      <c r="BJ293" s="21" t="s">
        <v>79</v>
      </c>
      <c r="BK293" s="194">
        <f>ROUND(I293*H293,2)</f>
        <v>0</v>
      </c>
      <c r="BL293" s="21" t="s">
        <v>162</v>
      </c>
      <c r="BM293" s="193" t="s">
        <v>1937</v>
      </c>
    </row>
    <row r="294" spans="1:65" s="2" customFormat="1" ht="11.25">
      <c r="A294" s="38"/>
      <c r="B294" s="39"/>
      <c r="C294" s="40"/>
      <c r="D294" s="195" t="s">
        <v>164</v>
      </c>
      <c r="E294" s="40"/>
      <c r="F294" s="196" t="s">
        <v>220</v>
      </c>
      <c r="G294" s="40"/>
      <c r="H294" s="40"/>
      <c r="I294" s="197"/>
      <c r="J294" s="40"/>
      <c r="K294" s="40"/>
      <c r="L294" s="43"/>
      <c r="M294" s="198"/>
      <c r="N294" s="199"/>
      <c r="O294" s="68"/>
      <c r="P294" s="68"/>
      <c r="Q294" s="68"/>
      <c r="R294" s="68"/>
      <c r="S294" s="68"/>
      <c r="T294" s="69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21" t="s">
        <v>164</v>
      </c>
      <c r="AU294" s="21" t="s">
        <v>169</v>
      </c>
    </row>
    <row r="295" spans="1:65" s="15" customFormat="1" ht="11.25">
      <c r="B295" s="233"/>
      <c r="C295" s="234"/>
      <c r="D295" s="202" t="s">
        <v>166</v>
      </c>
      <c r="E295" s="235" t="s">
        <v>19</v>
      </c>
      <c r="F295" s="236" t="s">
        <v>1868</v>
      </c>
      <c r="G295" s="234"/>
      <c r="H295" s="235" t="s">
        <v>19</v>
      </c>
      <c r="I295" s="237"/>
      <c r="J295" s="234"/>
      <c r="K295" s="234"/>
      <c r="L295" s="238"/>
      <c r="M295" s="239"/>
      <c r="N295" s="240"/>
      <c r="O295" s="240"/>
      <c r="P295" s="240"/>
      <c r="Q295" s="240"/>
      <c r="R295" s="240"/>
      <c r="S295" s="240"/>
      <c r="T295" s="241"/>
      <c r="AT295" s="242" t="s">
        <v>166</v>
      </c>
      <c r="AU295" s="242" t="s">
        <v>169</v>
      </c>
      <c r="AV295" s="15" t="s">
        <v>79</v>
      </c>
      <c r="AW295" s="15" t="s">
        <v>33</v>
      </c>
      <c r="AX295" s="15" t="s">
        <v>72</v>
      </c>
      <c r="AY295" s="242" t="s">
        <v>154</v>
      </c>
    </row>
    <row r="296" spans="1:65" s="13" customFormat="1" ht="11.25">
      <c r="B296" s="200"/>
      <c r="C296" s="201"/>
      <c r="D296" s="202" t="s">
        <v>166</v>
      </c>
      <c r="E296" s="203" t="s">
        <v>19</v>
      </c>
      <c r="F296" s="204" t="s">
        <v>1938</v>
      </c>
      <c r="G296" s="201"/>
      <c r="H296" s="205">
        <v>87.715999999999994</v>
      </c>
      <c r="I296" s="206"/>
      <c r="J296" s="201"/>
      <c r="K296" s="201"/>
      <c r="L296" s="207"/>
      <c r="M296" s="208"/>
      <c r="N296" s="209"/>
      <c r="O296" s="209"/>
      <c r="P296" s="209"/>
      <c r="Q296" s="209"/>
      <c r="R296" s="209"/>
      <c r="S296" s="209"/>
      <c r="T296" s="210"/>
      <c r="AT296" s="211" t="s">
        <v>166</v>
      </c>
      <c r="AU296" s="211" t="s">
        <v>169</v>
      </c>
      <c r="AV296" s="13" t="s">
        <v>81</v>
      </c>
      <c r="AW296" s="13" t="s">
        <v>33</v>
      </c>
      <c r="AX296" s="13" t="s">
        <v>72</v>
      </c>
      <c r="AY296" s="211" t="s">
        <v>154</v>
      </c>
    </row>
    <row r="297" spans="1:65" s="13" customFormat="1" ht="11.25">
      <c r="B297" s="200"/>
      <c r="C297" s="201"/>
      <c r="D297" s="202" t="s">
        <v>166</v>
      </c>
      <c r="E297" s="203" t="s">
        <v>19</v>
      </c>
      <c r="F297" s="204" t="s">
        <v>1870</v>
      </c>
      <c r="G297" s="201"/>
      <c r="H297" s="205">
        <v>94.52</v>
      </c>
      <c r="I297" s="206"/>
      <c r="J297" s="201"/>
      <c r="K297" s="201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166</v>
      </c>
      <c r="AU297" s="211" t="s">
        <v>169</v>
      </c>
      <c r="AV297" s="13" t="s">
        <v>81</v>
      </c>
      <c r="AW297" s="13" t="s">
        <v>33</v>
      </c>
      <c r="AX297" s="13" t="s">
        <v>72</v>
      </c>
      <c r="AY297" s="211" t="s">
        <v>154</v>
      </c>
    </row>
    <row r="298" spans="1:65" s="13" customFormat="1" ht="22.5">
      <c r="B298" s="200"/>
      <c r="C298" s="201"/>
      <c r="D298" s="202" t="s">
        <v>166</v>
      </c>
      <c r="E298" s="203" t="s">
        <v>19</v>
      </c>
      <c r="F298" s="204" t="s">
        <v>1939</v>
      </c>
      <c r="G298" s="201"/>
      <c r="H298" s="205">
        <v>75.739000000000004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166</v>
      </c>
      <c r="AU298" s="211" t="s">
        <v>169</v>
      </c>
      <c r="AV298" s="13" t="s">
        <v>81</v>
      </c>
      <c r="AW298" s="13" t="s">
        <v>33</v>
      </c>
      <c r="AX298" s="13" t="s">
        <v>72</v>
      </c>
      <c r="AY298" s="211" t="s">
        <v>154</v>
      </c>
    </row>
    <row r="299" spans="1:65" s="13" customFormat="1" ht="11.25">
      <c r="B299" s="200"/>
      <c r="C299" s="201"/>
      <c r="D299" s="202" t="s">
        <v>166</v>
      </c>
      <c r="E299" s="203" t="s">
        <v>19</v>
      </c>
      <c r="F299" s="204" t="s">
        <v>1940</v>
      </c>
      <c r="G299" s="201"/>
      <c r="H299" s="205">
        <v>92.051000000000002</v>
      </c>
      <c r="I299" s="206"/>
      <c r="J299" s="201"/>
      <c r="K299" s="201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166</v>
      </c>
      <c r="AU299" s="211" t="s">
        <v>169</v>
      </c>
      <c r="AV299" s="13" t="s">
        <v>81</v>
      </c>
      <c r="AW299" s="13" t="s">
        <v>33</v>
      </c>
      <c r="AX299" s="13" t="s">
        <v>72</v>
      </c>
      <c r="AY299" s="211" t="s">
        <v>154</v>
      </c>
    </row>
    <row r="300" spans="1:65" s="14" customFormat="1" ht="11.25">
      <c r="B300" s="212"/>
      <c r="C300" s="213"/>
      <c r="D300" s="202" t="s">
        <v>166</v>
      </c>
      <c r="E300" s="214" t="s">
        <v>19</v>
      </c>
      <c r="F300" s="215" t="s">
        <v>168</v>
      </c>
      <c r="G300" s="213"/>
      <c r="H300" s="216">
        <v>350.02600000000001</v>
      </c>
      <c r="I300" s="217"/>
      <c r="J300" s="213"/>
      <c r="K300" s="213"/>
      <c r="L300" s="218"/>
      <c r="M300" s="219"/>
      <c r="N300" s="220"/>
      <c r="O300" s="220"/>
      <c r="P300" s="220"/>
      <c r="Q300" s="220"/>
      <c r="R300" s="220"/>
      <c r="S300" s="220"/>
      <c r="T300" s="221"/>
      <c r="AT300" s="222" t="s">
        <v>166</v>
      </c>
      <c r="AU300" s="222" t="s">
        <v>169</v>
      </c>
      <c r="AV300" s="14" t="s">
        <v>169</v>
      </c>
      <c r="AW300" s="14" t="s">
        <v>33</v>
      </c>
      <c r="AX300" s="14" t="s">
        <v>79</v>
      </c>
      <c r="AY300" s="222" t="s">
        <v>154</v>
      </c>
    </row>
    <row r="301" spans="1:65" s="2" customFormat="1" ht="16.5" customHeight="1">
      <c r="A301" s="38"/>
      <c r="B301" s="39"/>
      <c r="C301" s="182" t="s">
        <v>437</v>
      </c>
      <c r="D301" s="182" t="s">
        <v>157</v>
      </c>
      <c r="E301" s="183" t="s">
        <v>221</v>
      </c>
      <c r="F301" s="184" t="s">
        <v>222</v>
      </c>
      <c r="G301" s="185" t="s">
        <v>160</v>
      </c>
      <c r="H301" s="186">
        <v>350.02600000000001</v>
      </c>
      <c r="I301" s="187"/>
      <c r="J301" s="188">
        <f>ROUND(I301*H301,2)</f>
        <v>0</v>
      </c>
      <c r="K301" s="184" t="s">
        <v>161</v>
      </c>
      <c r="L301" s="43"/>
      <c r="M301" s="189" t="s">
        <v>19</v>
      </c>
      <c r="N301" s="190" t="s">
        <v>43</v>
      </c>
      <c r="O301" s="68"/>
      <c r="P301" s="191">
        <f>O301*H301</f>
        <v>0</v>
      </c>
      <c r="Q301" s="191">
        <v>1.3999999999999999E-4</v>
      </c>
      <c r="R301" s="191">
        <f>Q301*H301</f>
        <v>4.9003639999999994E-2</v>
      </c>
      <c r="S301" s="191">
        <v>0</v>
      </c>
      <c r="T301" s="19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93" t="s">
        <v>162</v>
      </c>
      <c r="AT301" s="193" t="s">
        <v>157</v>
      </c>
      <c r="AU301" s="193" t="s">
        <v>169</v>
      </c>
      <c r="AY301" s="21" t="s">
        <v>154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21" t="s">
        <v>79</v>
      </c>
      <c r="BK301" s="194">
        <f>ROUND(I301*H301,2)</f>
        <v>0</v>
      </c>
      <c r="BL301" s="21" t="s">
        <v>162</v>
      </c>
      <c r="BM301" s="193" t="s">
        <v>1941</v>
      </c>
    </row>
    <row r="302" spans="1:65" s="2" customFormat="1" ht="11.25">
      <c r="A302" s="38"/>
      <c r="B302" s="39"/>
      <c r="C302" s="40"/>
      <c r="D302" s="195" t="s">
        <v>164</v>
      </c>
      <c r="E302" s="40"/>
      <c r="F302" s="196" t="s">
        <v>224</v>
      </c>
      <c r="G302" s="40"/>
      <c r="H302" s="40"/>
      <c r="I302" s="197"/>
      <c r="J302" s="40"/>
      <c r="K302" s="40"/>
      <c r="L302" s="43"/>
      <c r="M302" s="198"/>
      <c r="N302" s="199"/>
      <c r="O302" s="68"/>
      <c r="P302" s="68"/>
      <c r="Q302" s="68"/>
      <c r="R302" s="68"/>
      <c r="S302" s="68"/>
      <c r="T302" s="69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21" t="s">
        <v>164</v>
      </c>
      <c r="AU302" s="21" t="s">
        <v>169</v>
      </c>
    </row>
    <row r="303" spans="1:65" s="2" customFormat="1" ht="24.2" customHeight="1">
      <c r="A303" s="38"/>
      <c r="B303" s="39"/>
      <c r="C303" s="182" t="s">
        <v>442</v>
      </c>
      <c r="D303" s="182" t="s">
        <v>157</v>
      </c>
      <c r="E303" s="183" t="s">
        <v>476</v>
      </c>
      <c r="F303" s="184" t="s">
        <v>477</v>
      </c>
      <c r="G303" s="185" t="s">
        <v>160</v>
      </c>
      <c r="H303" s="186">
        <v>113.17</v>
      </c>
      <c r="I303" s="187"/>
      <c r="J303" s="188">
        <f>ROUND(I303*H303,2)</f>
        <v>0</v>
      </c>
      <c r="K303" s="184" t="s">
        <v>161</v>
      </c>
      <c r="L303" s="43"/>
      <c r="M303" s="189" t="s">
        <v>19</v>
      </c>
      <c r="N303" s="190" t="s">
        <v>43</v>
      </c>
      <c r="O303" s="68"/>
      <c r="P303" s="191">
        <f>O303*H303</f>
        <v>0</v>
      </c>
      <c r="Q303" s="191">
        <v>3.8999999999999999E-4</v>
      </c>
      <c r="R303" s="191">
        <f>Q303*H303</f>
        <v>4.4136300000000003E-2</v>
      </c>
      <c r="S303" s="191">
        <v>1.0000000000000001E-5</v>
      </c>
      <c r="T303" s="192">
        <f>S303*H303</f>
        <v>1.1317E-3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93" t="s">
        <v>162</v>
      </c>
      <c r="AT303" s="193" t="s">
        <v>157</v>
      </c>
      <c r="AU303" s="193" t="s">
        <v>169</v>
      </c>
      <c r="AY303" s="21" t="s">
        <v>154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21" t="s">
        <v>79</v>
      </c>
      <c r="BK303" s="194">
        <f>ROUND(I303*H303,2)</f>
        <v>0</v>
      </c>
      <c r="BL303" s="21" t="s">
        <v>162</v>
      </c>
      <c r="BM303" s="193" t="s">
        <v>1942</v>
      </c>
    </row>
    <row r="304" spans="1:65" s="2" customFormat="1" ht="11.25">
      <c r="A304" s="38"/>
      <c r="B304" s="39"/>
      <c r="C304" s="40"/>
      <c r="D304" s="195" t="s">
        <v>164</v>
      </c>
      <c r="E304" s="40"/>
      <c r="F304" s="196" t="s">
        <v>479</v>
      </c>
      <c r="G304" s="40"/>
      <c r="H304" s="40"/>
      <c r="I304" s="197"/>
      <c r="J304" s="40"/>
      <c r="K304" s="40"/>
      <c r="L304" s="43"/>
      <c r="M304" s="198"/>
      <c r="N304" s="199"/>
      <c r="O304" s="68"/>
      <c r="P304" s="68"/>
      <c r="Q304" s="68"/>
      <c r="R304" s="68"/>
      <c r="S304" s="68"/>
      <c r="T304" s="69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21" t="s">
        <v>164</v>
      </c>
      <c r="AU304" s="21" t="s">
        <v>169</v>
      </c>
    </row>
    <row r="305" spans="1:65" s="15" customFormat="1" ht="11.25">
      <c r="B305" s="233"/>
      <c r="C305" s="234"/>
      <c r="D305" s="202" t="s">
        <v>166</v>
      </c>
      <c r="E305" s="235" t="s">
        <v>19</v>
      </c>
      <c r="F305" s="236" t="s">
        <v>480</v>
      </c>
      <c r="G305" s="234"/>
      <c r="H305" s="235" t="s">
        <v>19</v>
      </c>
      <c r="I305" s="237"/>
      <c r="J305" s="234"/>
      <c r="K305" s="234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166</v>
      </c>
      <c r="AU305" s="242" t="s">
        <v>169</v>
      </c>
      <c r="AV305" s="15" t="s">
        <v>79</v>
      </c>
      <c r="AW305" s="15" t="s">
        <v>33</v>
      </c>
      <c r="AX305" s="15" t="s">
        <v>72</v>
      </c>
      <c r="AY305" s="242" t="s">
        <v>154</v>
      </c>
    </row>
    <row r="306" spans="1:65" s="13" customFormat="1" ht="11.25">
      <c r="B306" s="200"/>
      <c r="C306" s="201"/>
      <c r="D306" s="202" t="s">
        <v>166</v>
      </c>
      <c r="E306" s="203" t="s">
        <v>19</v>
      </c>
      <c r="F306" s="204" t="s">
        <v>1943</v>
      </c>
      <c r="G306" s="201"/>
      <c r="H306" s="205">
        <v>105.12</v>
      </c>
      <c r="I306" s="206"/>
      <c r="J306" s="201"/>
      <c r="K306" s="201"/>
      <c r="L306" s="207"/>
      <c r="M306" s="208"/>
      <c r="N306" s="209"/>
      <c r="O306" s="209"/>
      <c r="P306" s="209"/>
      <c r="Q306" s="209"/>
      <c r="R306" s="209"/>
      <c r="S306" s="209"/>
      <c r="T306" s="210"/>
      <c r="AT306" s="211" t="s">
        <v>166</v>
      </c>
      <c r="AU306" s="211" t="s">
        <v>169</v>
      </c>
      <c r="AV306" s="13" t="s">
        <v>81</v>
      </c>
      <c r="AW306" s="13" t="s">
        <v>33</v>
      </c>
      <c r="AX306" s="13" t="s">
        <v>72</v>
      </c>
      <c r="AY306" s="211" t="s">
        <v>154</v>
      </c>
    </row>
    <row r="307" spans="1:65" s="15" customFormat="1" ht="11.25">
      <c r="B307" s="233"/>
      <c r="C307" s="234"/>
      <c r="D307" s="202" t="s">
        <v>166</v>
      </c>
      <c r="E307" s="235" t="s">
        <v>19</v>
      </c>
      <c r="F307" s="236" t="s">
        <v>483</v>
      </c>
      <c r="G307" s="234"/>
      <c r="H307" s="235" t="s">
        <v>19</v>
      </c>
      <c r="I307" s="237"/>
      <c r="J307" s="234"/>
      <c r="K307" s="234"/>
      <c r="L307" s="238"/>
      <c r="M307" s="239"/>
      <c r="N307" s="240"/>
      <c r="O307" s="240"/>
      <c r="P307" s="240"/>
      <c r="Q307" s="240"/>
      <c r="R307" s="240"/>
      <c r="S307" s="240"/>
      <c r="T307" s="241"/>
      <c r="AT307" s="242" t="s">
        <v>166</v>
      </c>
      <c r="AU307" s="242" t="s">
        <v>169</v>
      </c>
      <c r="AV307" s="15" t="s">
        <v>79</v>
      </c>
      <c r="AW307" s="15" t="s">
        <v>33</v>
      </c>
      <c r="AX307" s="15" t="s">
        <v>72</v>
      </c>
      <c r="AY307" s="242" t="s">
        <v>154</v>
      </c>
    </row>
    <row r="308" spans="1:65" s="13" customFormat="1" ht="11.25">
      <c r="B308" s="200"/>
      <c r="C308" s="201"/>
      <c r="D308" s="202" t="s">
        <v>166</v>
      </c>
      <c r="E308" s="203" t="s">
        <v>19</v>
      </c>
      <c r="F308" s="204" t="s">
        <v>1944</v>
      </c>
      <c r="G308" s="201"/>
      <c r="H308" s="205">
        <v>8.0500000000000007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166</v>
      </c>
      <c r="AU308" s="211" t="s">
        <v>169</v>
      </c>
      <c r="AV308" s="13" t="s">
        <v>81</v>
      </c>
      <c r="AW308" s="13" t="s">
        <v>33</v>
      </c>
      <c r="AX308" s="13" t="s">
        <v>72</v>
      </c>
      <c r="AY308" s="211" t="s">
        <v>154</v>
      </c>
    </row>
    <row r="309" spans="1:65" s="14" customFormat="1" ht="11.25">
      <c r="B309" s="212"/>
      <c r="C309" s="213"/>
      <c r="D309" s="202" t="s">
        <v>166</v>
      </c>
      <c r="E309" s="214" t="s">
        <v>19</v>
      </c>
      <c r="F309" s="215" t="s">
        <v>168</v>
      </c>
      <c r="G309" s="213"/>
      <c r="H309" s="216">
        <v>113.17</v>
      </c>
      <c r="I309" s="217"/>
      <c r="J309" s="213"/>
      <c r="K309" s="213"/>
      <c r="L309" s="218"/>
      <c r="M309" s="219"/>
      <c r="N309" s="220"/>
      <c r="O309" s="220"/>
      <c r="P309" s="220"/>
      <c r="Q309" s="220"/>
      <c r="R309" s="220"/>
      <c r="S309" s="220"/>
      <c r="T309" s="221"/>
      <c r="AT309" s="222" t="s">
        <v>166</v>
      </c>
      <c r="AU309" s="222" t="s">
        <v>169</v>
      </c>
      <c r="AV309" s="14" t="s">
        <v>169</v>
      </c>
      <c r="AW309" s="14" t="s">
        <v>33</v>
      </c>
      <c r="AX309" s="14" t="s">
        <v>79</v>
      </c>
      <c r="AY309" s="222" t="s">
        <v>154</v>
      </c>
    </row>
    <row r="310" spans="1:65" s="2" customFormat="1" ht="24.2" customHeight="1">
      <c r="A310" s="38"/>
      <c r="B310" s="39"/>
      <c r="C310" s="182" t="s">
        <v>452</v>
      </c>
      <c r="D310" s="182" t="s">
        <v>157</v>
      </c>
      <c r="E310" s="183" t="s">
        <v>487</v>
      </c>
      <c r="F310" s="184" t="s">
        <v>488</v>
      </c>
      <c r="G310" s="185" t="s">
        <v>240</v>
      </c>
      <c r="H310" s="186">
        <v>55.64</v>
      </c>
      <c r="I310" s="187"/>
      <c r="J310" s="188">
        <f>ROUND(I310*H310,2)</f>
        <v>0</v>
      </c>
      <c r="K310" s="184" t="s">
        <v>161</v>
      </c>
      <c r="L310" s="43"/>
      <c r="M310" s="189" t="s">
        <v>19</v>
      </c>
      <c r="N310" s="190" t="s">
        <v>43</v>
      </c>
      <c r="O310" s="68"/>
      <c r="P310" s="191">
        <f>O310*H310</f>
        <v>0</v>
      </c>
      <c r="Q310" s="191">
        <v>0</v>
      </c>
      <c r="R310" s="191">
        <f>Q310*H310</f>
        <v>0</v>
      </c>
      <c r="S310" s="191">
        <v>0</v>
      </c>
      <c r="T310" s="19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93" t="s">
        <v>162</v>
      </c>
      <c r="AT310" s="193" t="s">
        <v>157</v>
      </c>
      <c r="AU310" s="193" t="s">
        <v>169</v>
      </c>
      <c r="AY310" s="21" t="s">
        <v>154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21" t="s">
        <v>79</v>
      </c>
      <c r="BK310" s="194">
        <f>ROUND(I310*H310,2)</f>
        <v>0</v>
      </c>
      <c r="BL310" s="21" t="s">
        <v>162</v>
      </c>
      <c r="BM310" s="193" t="s">
        <v>1945</v>
      </c>
    </row>
    <row r="311" spans="1:65" s="2" customFormat="1" ht="11.25">
      <c r="A311" s="38"/>
      <c r="B311" s="39"/>
      <c r="C311" s="40"/>
      <c r="D311" s="195" t="s">
        <v>164</v>
      </c>
      <c r="E311" s="40"/>
      <c r="F311" s="196" t="s">
        <v>490</v>
      </c>
      <c r="G311" s="40"/>
      <c r="H311" s="40"/>
      <c r="I311" s="197"/>
      <c r="J311" s="40"/>
      <c r="K311" s="40"/>
      <c r="L311" s="43"/>
      <c r="M311" s="198"/>
      <c r="N311" s="199"/>
      <c r="O311" s="68"/>
      <c r="P311" s="68"/>
      <c r="Q311" s="68"/>
      <c r="R311" s="68"/>
      <c r="S311" s="68"/>
      <c r="T311" s="69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21" t="s">
        <v>164</v>
      </c>
      <c r="AU311" s="21" t="s">
        <v>169</v>
      </c>
    </row>
    <row r="312" spans="1:65" s="13" customFormat="1" ht="11.25">
      <c r="B312" s="200"/>
      <c r="C312" s="201"/>
      <c r="D312" s="202" t="s">
        <v>166</v>
      </c>
      <c r="E312" s="203" t="s">
        <v>19</v>
      </c>
      <c r="F312" s="204" t="s">
        <v>1946</v>
      </c>
      <c r="G312" s="201"/>
      <c r="H312" s="205">
        <v>55.64</v>
      </c>
      <c r="I312" s="206"/>
      <c r="J312" s="201"/>
      <c r="K312" s="201"/>
      <c r="L312" s="207"/>
      <c r="M312" s="208"/>
      <c r="N312" s="209"/>
      <c r="O312" s="209"/>
      <c r="P312" s="209"/>
      <c r="Q312" s="209"/>
      <c r="R312" s="209"/>
      <c r="S312" s="209"/>
      <c r="T312" s="210"/>
      <c r="AT312" s="211" t="s">
        <v>166</v>
      </c>
      <c r="AU312" s="211" t="s">
        <v>169</v>
      </c>
      <c r="AV312" s="13" t="s">
        <v>81</v>
      </c>
      <c r="AW312" s="13" t="s">
        <v>33</v>
      </c>
      <c r="AX312" s="13" t="s">
        <v>72</v>
      </c>
      <c r="AY312" s="211" t="s">
        <v>154</v>
      </c>
    </row>
    <row r="313" spans="1:65" s="14" customFormat="1" ht="11.25">
      <c r="B313" s="212"/>
      <c r="C313" s="213"/>
      <c r="D313" s="202" t="s">
        <v>166</v>
      </c>
      <c r="E313" s="214" t="s">
        <v>19</v>
      </c>
      <c r="F313" s="215" t="s">
        <v>168</v>
      </c>
      <c r="G313" s="213"/>
      <c r="H313" s="216">
        <v>55.64</v>
      </c>
      <c r="I313" s="217"/>
      <c r="J313" s="213"/>
      <c r="K313" s="213"/>
      <c r="L313" s="218"/>
      <c r="M313" s="219"/>
      <c r="N313" s="220"/>
      <c r="O313" s="220"/>
      <c r="P313" s="220"/>
      <c r="Q313" s="220"/>
      <c r="R313" s="220"/>
      <c r="S313" s="220"/>
      <c r="T313" s="221"/>
      <c r="AT313" s="222" t="s">
        <v>166</v>
      </c>
      <c r="AU313" s="222" t="s">
        <v>169</v>
      </c>
      <c r="AV313" s="14" t="s">
        <v>169</v>
      </c>
      <c r="AW313" s="14" t="s">
        <v>33</v>
      </c>
      <c r="AX313" s="14" t="s">
        <v>79</v>
      </c>
      <c r="AY313" s="222" t="s">
        <v>154</v>
      </c>
    </row>
    <row r="314" spans="1:65" s="12" customFormat="1" ht="22.9" customHeight="1">
      <c r="B314" s="166"/>
      <c r="C314" s="167"/>
      <c r="D314" s="168" t="s">
        <v>71</v>
      </c>
      <c r="E314" s="180" t="s">
        <v>207</v>
      </c>
      <c r="F314" s="180" t="s">
        <v>555</v>
      </c>
      <c r="G314" s="167"/>
      <c r="H314" s="167"/>
      <c r="I314" s="170"/>
      <c r="J314" s="181">
        <f>BK314</f>
        <v>0</v>
      </c>
      <c r="K314" s="167"/>
      <c r="L314" s="172"/>
      <c r="M314" s="173"/>
      <c r="N314" s="174"/>
      <c r="O314" s="174"/>
      <c r="P314" s="175">
        <f>P315+P324+P336</f>
        <v>0</v>
      </c>
      <c r="Q314" s="174"/>
      <c r="R314" s="175">
        <f>R315+R324+R336</f>
        <v>8.8299200000000008E-2</v>
      </c>
      <c r="S314" s="174"/>
      <c r="T314" s="176">
        <f>T315+T324+T336</f>
        <v>41.936363200000002</v>
      </c>
      <c r="AR314" s="177" t="s">
        <v>79</v>
      </c>
      <c r="AT314" s="178" t="s">
        <v>71</v>
      </c>
      <c r="AU314" s="178" t="s">
        <v>79</v>
      </c>
      <c r="AY314" s="177" t="s">
        <v>154</v>
      </c>
      <c r="BK314" s="179">
        <f>BK315+BK324+BK336</f>
        <v>0</v>
      </c>
    </row>
    <row r="315" spans="1:65" s="12" customFormat="1" ht="20.85" customHeight="1">
      <c r="B315" s="166"/>
      <c r="C315" s="167"/>
      <c r="D315" s="168" t="s">
        <v>71</v>
      </c>
      <c r="E315" s="180" t="s">
        <v>556</v>
      </c>
      <c r="F315" s="180" t="s">
        <v>557</v>
      </c>
      <c r="G315" s="167"/>
      <c r="H315" s="167"/>
      <c r="I315" s="170"/>
      <c r="J315" s="181">
        <f>BK315</f>
        <v>0</v>
      </c>
      <c r="K315" s="167"/>
      <c r="L315" s="172"/>
      <c r="M315" s="173"/>
      <c r="N315" s="174"/>
      <c r="O315" s="174"/>
      <c r="P315" s="175">
        <f>SUM(P316:P323)</f>
        <v>0</v>
      </c>
      <c r="Q315" s="174"/>
      <c r="R315" s="175">
        <f>SUM(R316:R323)</f>
        <v>0</v>
      </c>
      <c r="S315" s="174"/>
      <c r="T315" s="176">
        <f>SUM(T316:T323)</f>
        <v>0</v>
      </c>
      <c r="AR315" s="177" t="s">
        <v>79</v>
      </c>
      <c r="AT315" s="178" t="s">
        <v>71</v>
      </c>
      <c r="AU315" s="178" t="s">
        <v>81</v>
      </c>
      <c r="AY315" s="177" t="s">
        <v>154</v>
      </c>
      <c r="BK315" s="179">
        <f>SUM(BK316:BK323)</f>
        <v>0</v>
      </c>
    </row>
    <row r="316" spans="1:65" s="2" customFormat="1" ht="37.9" customHeight="1">
      <c r="A316" s="38"/>
      <c r="B316" s="39"/>
      <c r="C316" s="182" t="s">
        <v>457</v>
      </c>
      <c r="D316" s="182" t="s">
        <v>157</v>
      </c>
      <c r="E316" s="183" t="s">
        <v>558</v>
      </c>
      <c r="F316" s="184" t="s">
        <v>559</v>
      </c>
      <c r="G316" s="185" t="s">
        <v>160</v>
      </c>
      <c r="H316" s="186">
        <v>484.68099999999998</v>
      </c>
      <c r="I316" s="187"/>
      <c r="J316" s="188">
        <f>ROUND(I316*H316,2)</f>
        <v>0</v>
      </c>
      <c r="K316" s="184" t="s">
        <v>19</v>
      </c>
      <c r="L316" s="43"/>
      <c r="M316" s="189" t="s">
        <v>19</v>
      </c>
      <c r="N316" s="190" t="s">
        <v>43</v>
      </c>
      <c r="O316" s="68"/>
      <c r="P316" s="191">
        <f>O316*H316</f>
        <v>0</v>
      </c>
      <c r="Q316" s="191">
        <v>0</v>
      </c>
      <c r="R316" s="191">
        <f>Q316*H316</f>
        <v>0</v>
      </c>
      <c r="S316" s="191">
        <v>0</v>
      </c>
      <c r="T316" s="19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3" t="s">
        <v>162</v>
      </c>
      <c r="AT316" s="193" t="s">
        <v>157</v>
      </c>
      <c r="AU316" s="193" t="s">
        <v>169</v>
      </c>
      <c r="AY316" s="21" t="s">
        <v>154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21" t="s">
        <v>79</v>
      </c>
      <c r="BK316" s="194">
        <f>ROUND(I316*H316,2)</f>
        <v>0</v>
      </c>
      <c r="BL316" s="21" t="s">
        <v>162</v>
      </c>
      <c r="BM316" s="193" t="s">
        <v>1947</v>
      </c>
    </row>
    <row r="317" spans="1:65" s="13" customFormat="1" ht="11.25">
      <c r="B317" s="200"/>
      <c r="C317" s="201"/>
      <c r="D317" s="202" t="s">
        <v>166</v>
      </c>
      <c r="E317" s="203" t="s">
        <v>19</v>
      </c>
      <c r="F317" s="204" t="s">
        <v>1948</v>
      </c>
      <c r="G317" s="201"/>
      <c r="H317" s="205">
        <v>110.76</v>
      </c>
      <c r="I317" s="206"/>
      <c r="J317" s="201"/>
      <c r="K317" s="201"/>
      <c r="L317" s="207"/>
      <c r="M317" s="208"/>
      <c r="N317" s="209"/>
      <c r="O317" s="209"/>
      <c r="P317" s="209"/>
      <c r="Q317" s="209"/>
      <c r="R317" s="209"/>
      <c r="S317" s="209"/>
      <c r="T317" s="210"/>
      <c r="AT317" s="211" t="s">
        <v>166</v>
      </c>
      <c r="AU317" s="211" t="s">
        <v>169</v>
      </c>
      <c r="AV317" s="13" t="s">
        <v>81</v>
      </c>
      <c r="AW317" s="13" t="s">
        <v>33</v>
      </c>
      <c r="AX317" s="13" t="s">
        <v>72</v>
      </c>
      <c r="AY317" s="211" t="s">
        <v>154</v>
      </c>
    </row>
    <row r="318" spans="1:65" s="13" customFormat="1" ht="11.25">
      <c r="B318" s="200"/>
      <c r="C318" s="201"/>
      <c r="D318" s="202" t="s">
        <v>166</v>
      </c>
      <c r="E318" s="203" t="s">
        <v>19</v>
      </c>
      <c r="F318" s="204" t="s">
        <v>1949</v>
      </c>
      <c r="G318" s="201"/>
      <c r="H318" s="205">
        <v>138.09100000000001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166</v>
      </c>
      <c r="AU318" s="211" t="s">
        <v>169</v>
      </c>
      <c r="AV318" s="13" t="s">
        <v>81</v>
      </c>
      <c r="AW318" s="13" t="s">
        <v>33</v>
      </c>
      <c r="AX318" s="13" t="s">
        <v>72</v>
      </c>
      <c r="AY318" s="211" t="s">
        <v>154</v>
      </c>
    </row>
    <row r="319" spans="1:65" s="13" customFormat="1" ht="11.25">
      <c r="B319" s="200"/>
      <c r="C319" s="201"/>
      <c r="D319" s="202" t="s">
        <v>166</v>
      </c>
      <c r="E319" s="203" t="s">
        <v>19</v>
      </c>
      <c r="F319" s="204" t="s">
        <v>1950</v>
      </c>
      <c r="G319" s="201"/>
      <c r="H319" s="205">
        <v>101.166</v>
      </c>
      <c r="I319" s="206"/>
      <c r="J319" s="201"/>
      <c r="K319" s="201"/>
      <c r="L319" s="207"/>
      <c r="M319" s="208"/>
      <c r="N319" s="209"/>
      <c r="O319" s="209"/>
      <c r="P319" s="209"/>
      <c r="Q319" s="209"/>
      <c r="R319" s="209"/>
      <c r="S319" s="209"/>
      <c r="T319" s="210"/>
      <c r="AT319" s="211" t="s">
        <v>166</v>
      </c>
      <c r="AU319" s="211" t="s">
        <v>169</v>
      </c>
      <c r="AV319" s="13" t="s">
        <v>81</v>
      </c>
      <c r="AW319" s="13" t="s">
        <v>33</v>
      </c>
      <c r="AX319" s="13" t="s">
        <v>72</v>
      </c>
      <c r="AY319" s="211" t="s">
        <v>154</v>
      </c>
    </row>
    <row r="320" spans="1:65" s="13" customFormat="1" ht="11.25">
      <c r="B320" s="200"/>
      <c r="C320" s="201"/>
      <c r="D320" s="202" t="s">
        <v>166</v>
      </c>
      <c r="E320" s="203" t="s">
        <v>19</v>
      </c>
      <c r="F320" s="204" t="s">
        <v>1951</v>
      </c>
      <c r="G320" s="201"/>
      <c r="H320" s="205">
        <v>134.66399999999999</v>
      </c>
      <c r="I320" s="206"/>
      <c r="J320" s="201"/>
      <c r="K320" s="201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166</v>
      </c>
      <c r="AU320" s="211" t="s">
        <v>169</v>
      </c>
      <c r="AV320" s="13" t="s">
        <v>81</v>
      </c>
      <c r="AW320" s="13" t="s">
        <v>33</v>
      </c>
      <c r="AX320" s="13" t="s">
        <v>72</v>
      </c>
      <c r="AY320" s="211" t="s">
        <v>154</v>
      </c>
    </row>
    <row r="321" spans="1:65" s="14" customFormat="1" ht="11.25">
      <c r="B321" s="212"/>
      <c r="C321" s="213"/>
      <c r="D321" s="202" t="s">
        <v>166</v>
      </c>
      <c r="E321" s="214" t="s">
        <v>19</v>
      </c>
      <c r="F321" s="215" t="s">
        <v>168</v>
      </c>
      <c r="G321" s="213"/>
      <c r="H321" s="216">
        <v>484.68099999999998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166</v>
      </c>
      <c r="AU321" s="222" t="s">
        <v>169</v>
      </c>
      <c r="AV321" s="14" t="s">
        <v>169</v>
      </c>
      <c r="AW321" s="14" t="s">
        <v>33</v>
      </c>
      <c r="AX321" s="14" t="s">
        <v>79</v>
      </c>
      <c r="AY321" s="222" t="s">
        <v>154</v>
      </c>
    </row>
    <row r="322" spans="1:65" s="2" customFormat="1" ht="24.2" customHeight="1">
      <c r="A322" s="38"/>
      <c r="B322" s="39"/>
      <c r="C322" s="182" t="s">
        <v>464</v>
      </c>
      <c r="D322" s="182" t="s">
        <v>157</v>
      </c>
      <c r="E322" s="183" t="s">
        <v>565</v>
      </c>
      <c r="F322" s="184" t="s">
        <v>566</v>
      </c>
      <c r="G322" s="185" t="s">
        <v>160</v>
      </c>
      <c r="H322" s="186">
        <v>484.68099999999998</v>
      </c>
      <c r="I322" s="187"/>
      <c r="J322" s="188">
        <f>ROUND(I322*H322,2)</f>
        <v>0</v>
      </c>
      <c r="K322" s="184" t="s">
        <v>19</v>
      </c>
      <c r="L322" s="43"/>
      <c r="M322" s="189" t="s">
        <v>19</v>
      </c>
      <c r="N322" s="190" t="s">
        <v>43</v>
      </c>
      <c r="O322" s="68"/>
      <c r="P322" s="191">
        <f>O322*H322</f>
        <v>0</v>
      </c>
      <c r="Q322" s="191">
        <v>0</v>
      </c>
      <c r="R322" s="191">
        <f>Q322*H322</f>
        <v>0</v>
      </c>
      <c r="S322" s="191">
        <v>0</v>
      </c>
      <c r="T322" s="19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3" t="s">
        <v>162</v>
      </c>
      <c r="AT322" s="193" t="s">
        <v>157</v>
      </c>
      <c r="AU322" s="193" t="s">
        <v>169</v>
      </c>
      <c r="AY322" s="21" t="s">
        <v>154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21" t="s">
        <v>79</v>
      </c>
      <c r="BK322" s="194">
        <f>ROUND(I322*H322,2)</f>
        <v>0</v>
      </c>
      <c r="BL322" s="21" t="s">
        <v>162</v>
      </c>
      <c r="BM322" s="193" t="s">
        <v>1952</v>
      </c>
    </row>
    <row r="323" spans="1:65" s="2" customFormat="1" ht="37.9" customHeight="1">
      <c r="A323" s="38"/>
      <c r="B323" s="39"/>
      <c r="C323" s="182" t="s">
        <v>469</v>
      </c>
      <c r="D323" s="182" t="s">
        <v>157</v>
      </c>
      <c r="E323" s="183" t="s">
        <v>1953</v>
      </c>
      <c r="F323" s="184" t="s">
        <v>1954</v>
      </c>
      <c r="G323" s="185" t="s">
        <v>538</v>
      </c>
      <c r="H323" s="186">
        <v>1</v>
      </c>
      <c r="I323" s="187"/>
      <c r="J323" s="188">
        <f>ROUND(I323*H323,2)</f>
        <v>0</v>
      </c>
      <c r="K323" s="184" t="s">
        <v>19</v>
      </c>
      <c r="L323" s="43"/>
      <c r="M323" s="189" t="s">
        <v>19</v>
      </c>
      <c r="N323" s="190" t="s">
        <v>43</v>
      </c>
      <c r="O323" s="68"/>
      <c r="P323" s="191">
        <f>O323*H323</f>
        <v>0</v>
      </c>
      <c r="Q323" s="191">
        <v>0</v>
      </c>
      <c r="R323" s="191">
        <f>Q323*H323</f>
        <v>0</v>
      </c>
      <c r="S323" s="191">
        <v>0</v>
      </c>
      <c r="T323" s="19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93" t="s">
        <v>162</v>
      </c>
      <c r="AT323" s="193" t="s">
        <v>157</v>
      </c>
      <c r="AU323" s="193" t="s">
        <v>169</v>
      </c>
      <c r="AY323" s="21" t="s">
        <v>154</v>
      </c>
      <c r="BE323" s="194">
        <f>IF(N323="základní",J323,0)</f>
        <v>0</v>
      </c>
      <c r="BF323" s="194">
        <f>IF(N323="snížená",J323,0)</f>
        <v>0</v>
      </c>
      <c r="BG323" s="194">
        <f>IF(N323="zákl. přenesená",J323,0)</f>
        <v>0</v>
      </c>
      <c r="BH323" s="194">
        <f>IF(N323="sníž. přenesená",J323,0)</f>
        <v>0</v>
      </c>
      <c r="BI323" s="194">
        <f>IF(N323="nulová",J323,0)</f>
        <v>0</v>
      </c>
      <c r="BJ323" s="21" t="s">
        <v>79</v>
      </c>
      <c r="BK323" s="194">
        <f>ROUND(I323*H323,2)</f>
        <v>0</v>
      </c>
      <c r="BL323" s="21" t="s">
        <v>162</v>
      </c>
      <c r="BM323" s="193" t="s">
        <v>1955</v>
      </c>
    </row>
    <row r="324" spans="1:65" s="12" customFormat="1" ht="20.85" customHeight="1">
      <c r="B324" s="166"/>
      <c r="C324" s="167"/>
      <c r="D324" s="168" t="s">
        <v>71</v>
      </c>
      <c r="E324" s="180" t="s">
        <v>578</v>
      </c>
      <c r="F324" s="180" t="s">
        <v>579</v>
      </c>
      <c r="G324" s="167"/>
      <c r="H324" s="167"/>
      <c r="I324" s="170"/>
      <c r="J324" s="181">
        <f>BK324</f>
        <v>0</v>
      </c>
      <c r="K324" s="167"/>
      <c r="L324" s="172"/>
      <c r="M324" s="173"/>
      <c r="N324" s="174"/>
      <c r="O324" s="174"/>
      <c r="P324" s="175">
        <f>SUM(P325:P335)</f>
        <v>0</v>
      </c>
      <c r="Q324" s="174"/>
      <c r="R324" s="175">
        <f>SUM(R325:R335)</f>
        <v>8.8047200000000006E-2</v>
      </c>
      <c r="S324" s="174"/>
      <c r="T324" s="176">
        <f>SUM(T325:T335)</f>
        <v>0</v>
      </c>
      <c r="AR324" s="177" t="s">
        <v>79</v>
      </c>
      <c r="AT324" s="178" t="s">
        <v>71</v>
      </c>
      <c r="AU324" s="178" t="s">
        <v>81</v>
      </c>
      <c r="AY324" s="177" t="s">
        <v>154</v>
      </c>
      <c r="BK324" s="179">
        <f>SUM(BK325:BK335)</f>
        <v>0</v>
      </c>
    </row>
    <row r="325" spans="1:65" s="2" customFormat="1" ht="24.2" customHeight="1">
      <c r="A325" s="38"/>
      <c r="B325" s="39"/>
      <c r="C325" s="182" t="s">
        <v>473</v>
      </c>
      <c r="D325" s="182" t="s">
        <v>157</v>
      </c>
      <c r="E325" s="183" t="s">
        <v>1956</v>
      </c>
      <c r="F325" s="184" t="s">
        <v>1957</v>
      </c>
      <c r="G325" s="185" t="s">
        <v>160</v>
      </c>
      <c r="H325" s="186">
        <v>268.24</v>
      </c>
      <c r="I325" s="187"/>
      <c r="J325" s="188">
        <f>ROUND(I325*H325,2)</f>
        <v>0</v>
      </c>
      <c r="K325" s="184" t="s">
        <v>161</v>
      </c>
      <c r="L325" s="43"/>
      <c r="M325" s="189" t="s">
        <v>19</v>
      </c>
      <c r="N325" s="190" t="s">
        <v>43</v>
      </c>
      <c r="O325" s="68"/>
      <c r="P325" s="191">
        <f>O325*H325</f>
        <v>0</v>
      </c>
      <c r="Q325" s="191">
        <v>3.0000000000000001E-5</v>
      </c>
      <c r="R325" s="191">
        <f>Q325*H325</f>
        <v>8.0472000000000009E-3</v>
      </c>
      <c r="S325" s="191">
        <v>0</v>
      </c>
      <c r="T325" s="19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93" t="s">
        <v>162</v>
      </c>
      <c r="AT325" s="193" t="s">
        <v>157</v>
      </c>
      <c r="AU325" s="193" t="s">
        <v>169</v>
      </c>
      <c r="AY325" s="21" t="s">
        <v>154</v>
      </c>
      <c r="BE325" s="194">
        <f>IF(N325="základní",J325,0)</f>
        <v>0</v>
      </c>
      <c r="BF325" s="194">
        <f>IF(N325="snížená",J325,0)</f>
        <v>0</v>
      </c>
      <c r="BG325" s="194">
        <f>IF(N325="zákl. přenesená",J325,0)</f>
        <v>0</v>
      </c>
      <c r="BH325" s="194">
        <f>IF(N325="sníž. přenesená",J325,0)</f>
        <v>0</v>
      </c>
      <c r="BI325" s="194">
        <f>IF(N325="nulová",J325,0)</f>
        <v>0</v>
      </c>
      <c r="BJ325" s="21" t="s">
        <v>79</v>
      </c>
      <c r="BK325" s="194">
        <f>ROUND(I325*H325,2)</f>
        <v>0</v>
      </c>
      <c r="BL325" s="21" t="s">
        <v>162</v>
      </c>
      <c r="BM325" s="193" t="s">
        <v>1958</v>
      </c>
    </row>
    <row r="326" spans="1:65" s="2" customFormat="1" ht="11.25">
      <c r="A326" s="38"/>
      <c r="B326" s="39"/>
      <c r="C326" s="40"/>
      <c r="D326" s="195" t="s">
        <v>164</v>
      </c>
      <c r="E326" s="40"/>
      <c r="F326" s="196" t="s">
        <v>1959</v>
      </c>
      <c r="G326" s="40"/>
      <c r="H326" s="40"/>
      <c r="I326" s="197"/>
      <c r="J326" s="40"/>
      <c r="K326" s="40"/>
      <c r="L326" s="43"/>
      <c r="M326" s="198"/>
      <c r="N326" s="199"/>
      <c r="O326" s="68"/>
      <c r="P326" s="68"/>
      <c r="Q326" s="68"/>
      <c r="R326" s="68"/>
      <c r="S326" s="68"/>
      <c r="T326" s="69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21" t="s">
        <v>164</v>
      </c>
      <c r="AU326" s="21" t="s">
        <v>169</v>
      </c>
    </row>
    <row r="327" spans="1:65" s="13" customFormat="1" ht="11.25">
      <c r="B327" s="200"/>
      <c r="C327" s="201"/>
      <c r="D327" s="202" t="s">
        <v>166</v>
      </c>
      <c r="E327" s="203" t="s">
        <v>19</v>
      </c>
      <c r="F327" s="204" t="s">
        <v>1960</v>
      </c>
      <c r="G327" s="201"/>
      <c r="H327" s="205">
        <v>248.97</v>
      </c>
      <c r="I327" s="206"/>
      <c r="J327" s="201"/>
      <c r="K327" s="201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166</v>
      </c>
      <c r="AU327" s="211" t="s">
        <v>169</v>
      </c>
      <c r="AV327" s="13" t="s">
        <v>81</v>
      </c>
      <c r="AW327" s="13" t="s">
        <v>33</v>
      </c>
      <c r="AX327" s="13" t="s">
        <v>72</v>
      </c>
      <c r="AY327" s="211" t="s">
        <v>154</v>
      </c>
    </row>
    <row r="328" spans="1:65" s="13" customFormat="1" ht="11.25">
      <c r="B328" s="200"/>
      <c r="C328" s="201"/>
      <c r="D328" s="202" t="s">
        <v>166</v>
      </c>
      <c r="E328" s="203" t="s">
        <v>19</v>
      </c>
      <c r="F328" s="204" t="s">
        <v>1961</v>
      </c>
      <c r="G328" s="201"/>
      <c r="H328" s="205">
        <v>19.27</v>
      </c>
      <c r="I328" s="206"/>
      <c r="J328" s="201"/>
      <c r="K328" s="201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166</v>
      </c>
      <c r="AU328" s="211" t="s">
        <v>169</v>
      </c>
      <c r="AV328" s="13" t="s">
        <v>81</v>
      </c>
      <c r="AW328" s="13" t="s">
        <v>33</v>
      </c>
      <c r="AX328" s="13" t="s">
        <v>72</v>
      </c>
      <c r="AY328" s="211" t="s">
        <v>154</v>
      </c>
    </row>
    <row r="329" spans="1:65" s="14" customFormat="1" ht="11.25">
      <c r="B329" s="212"/>
      <c r="C329" s="213"/>
      <c r="D329" s="202" t="s">
        <v>166</v>
      </c>
      <c r="E329" s="214" t="s">
        <v>19</v>
      </c>
      <c r="F329" s="215" t="s">
        <v>168</v>
      </c>
      <c r="G329" s="213"/>
      <c r="H329" s="216">
        <v>268.24</v>
      </c>
      <c r="I329" s="217"/>
      <c r="J329" s="213"/>
      <c r="K329" s="213"/>
      <c r="L329" s="218"/>
      <c r="M329" s="219"/>
      <c r="N329" s="220"/>
      <c r="O329" s="220"/>
      <c r="P329" s="220"/>
      <c r="Q329" s="220"/>
      <c r="R329" s="220"/>
      <c r="S329" s="220"/>
      <c r="T329" s="221"/>
      <c r="AT329" s="222" t="s">
        <v>166</v>
      </c>
      <c r="AU329" s="222" t="s">
        <v>169</v>
      </c>
      <c r="AV329" s="14" t="s">
        <v>169</v>
      </c>
      <c r="AW329" s="14" t="s">
        <v>33</v>
      </c>
      <c r="AX329" s="14" t="s">
        <v>79</v>
      </c>
      <c r="AY329" s="222" t="s">
        <v>154</v>
      </c>
    </row>
    <row r="330" spans="1:65" s="2" customFormat="1" ht="16.5" customHeight="1">
      <c r="A330" s="38"/>
      <c r="B330" s="39"/>
      <c r="C330" s="182" t="s">
        <v>475</v>
      </c>
      <c r="D330" s="182" t="s">
        <v>157</v>
      </c>
      <c r="E330" s="183" t="s">
        <v>1962</v>
      </c>
      <c r="F330" s="184" t="s">
        <v>1963</v>
      </c>
      <c r="G330" s="185" t="s">
        <v>538</v>
      </c>
      <c r="H330" s="186">
        <v>4</v>
      </c>
      <c r="I330" s="187"/>
      <c r="J330" s="188">
        <f t="shared" ref="J330:J335" si="0">ROUND(I330*H330,2)</f>
        <v>0</v>
      </c>
      <c r="K330" s="184" t="s">
        <v>19</v>
      </c>
      <c r="L330" s="43"/>
      <c r="M330" s="189" t="s">
        <v>19</v>
      </c>
      <c r="N330" s="190" t="s">
        <v>43</v>
      </c>
      <c r="O330" s="68"/>
      <c r="P330" s="191">
        <f t="shared" ref="P330:P335" si="1">O330*H330</f>
        <v>0</v>
      </c>
      <c r="Q330" s="191">
        <v>0</v>
      </c>
      <c r="R330" s="191">
        <f t="shared" ref="R330:R335" si="2">Q330*H330</f>
        <v>0</v>
      </c>
      <c r="S330" s="191">
        <v>0</v>
      </c>
      <c r="T330" s="192">
        <f t="shared" ref="T330:T335" si="3"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93" t="s">
        <v>162</v>
      </c>
      <c r="AT330" s="193" t="s">
        <v>157</v>
      </c>
      <c r="AU330" s="193" t="s">
        <v>169</v>
      </c>
      <c r="AY330" s="21" t="s">
        <v>154</v>
      </c>
      <c r="BE330" s="194">
        <f t="shared" ref="BE330:BE335" si="4">IF(N330="základní",J330,0)</f>
        <v>0</v>
      </c>
      <c r="BF330" s="194">
        <f t="shared" ref="BF330:BF335" si="5">IF(N330="snížená",J330,0)</f>
        <v>0</v>
      </c>
      <c r="BG330" s="194">
        <f t="shared" ref="BG330:BG335" si="6">IF(N330="zákl. přenesená",J330,0)</f>
        <v>0</v>
      </c>
      <c r="BH330" s="194">
        <f t="shared" ref="BH330:BH335" si="7">IF(N330="sníž. přenesená",J330,0)</f>
        <v>0</v>
      </c>
      <c r="BI330" s="194">
        <f t="shared" ref="BI330:BI335" si="8">IF(N330="nulová",J330,0)</f>
        <v>0</v>
      </c>
      <c r="BJ330" s="21" t="s">
        <v>79</v>
      </c>
      <c r="BK330" s="194">
        <f t="shared" ref="BK330:BK335" si="9">ROUND(I330*H330,2)</f>
        <v>0</v>
      </c>
      <c r="BL330" s="21" t="s">
        <v>162</v>
      </c>
      <c r="BM330" s="193" t="s">
        <v>1964</v>
      </c>
    </row>
    <row r="331" spans="1:65" s="2" customFormat="1" ht="24.2" customHeight="1">
      <c r="A331" s="38"/>
      <c r="B331" s="39"/>
      <c r="C331" s="182" t="s">
        <v>486</v>
      </c>
      <c r="D331" s="182" t="s">
        <v>157</v>
      </c>
      <c r="E331" s="183" t="s">
        <v>1965</v>
      </c>
      <c r="F331" s="184" t="s">
        <v>1966</v>
      </c>
      <c r="G331" s="185" t="s">
        <v>538</v>
      </c>
      <c r="H331" s="186">
        <v>4</v>
      </c>
      <c r="I331" s="187"/>
      <c r="J331" s="188">
        <f t="shared" si="0"/>
        <v>0</v>
      </c>
      <c r="K331" s="184" t="s">
        <v>19</v>
      </c>
      <c r="L331" s="43"/>
      <c r="M331" s="189" t="s">
        <v>19</v>
      </c>
      <c r="N331" s="190" t="s">
        <v>43</v>
      </c>
      <c r="O331" s="68"/>
      <c r="P331" s="191">
        <f t="shared" si="1"/>
        <v>0</v>
      </c>
      <c r="Q331" s="191">
        <v>0.02</v>
      </c>
      <c r="R331" s="191">
        <f t="shared" si="2"/>
        <v>0.08</v>
      </c>
      <c r="S331" s="191">
        <v>0</v>
      </c>
      <c r="T331" s="192">
        <f t="shared" si="3"/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93" t="s">
        <v>162</v>
      </c>
      <c r="AT331" s="193" t="s">
        <v>157</v>
      </c>
      <c r="AU331" s="193" t="s">
        <v>169</v>
      </c>
      <c r="AY331" s="21" t="s">
        <v>154</v>
      </c>
      <c r="BE331" s="194">
        <f t="shared" si="4"/>
        <v>0</v>
      </c>
      <c r="BF331" s="194">
        <f t="shared" si="5"/>
        <v>0</v>
      </c>
      <c r="BG331" s="194">
        <f t="shared" si="6"/>
        <v>0</v>
      </c>
      <c r="BH331" s="194">
        <f t="shared" si="7"/>
        <v>0</v>
      </c>
      <c r="BI331" s="194">
        <f t="shared" si="8"/>
        <v>0</v>
      </c>
      <c r="BJ331" s="21" t="s">
        <v>79</v>
      </c>
      <c r="BK331" s="194">
        <f t="shared" si="9"/>
        <v>0</v>
      </c>
      <c r="BL331" s="21" t="s">
        <v>162</v>
      </c>
      <c r="BM331" s="193" t="s">
        <v>1967</v>
      </c>
    </row>
    <row r="332" spans="1:65" s="2" customFormat="1" ht="16.5" customHeight="1">
      <c r="A332" s="38"/>
      <c r="B332" s="39"/>
      <c r="C332" s="182" t="s">
        <v>494</v>
      </c>
      <c r="D332" s="182" t="s">
        <v>157</v>
      </c>
      <c r="E332" s="183" t="s">
        <v>1968</v>
      </c>
      <c r="F332" s="184" t="s">
        <v>1969</v>
      </c>
      <c r="G332" s="185" t="s">
        <v>538</v>
      </c>
      <c r="H332" s="186">
        <v>4</v>
      </c>
      <c r="I332" s="187"/>
      <c r="J332" s="188">
        <f t="shared" si="0"/>
        <v>0</v>
      </c>
      <c r="K332" s="184" t="s">
        <v>19</v>
      </c>
      <c r="L332" s="43"/>
      <c r="M332" s="189" t="s">
        <v>19</v>
      </c>
      <c r="N332" s="190" t="s">
        <v>43</v>
      </c>
      <c r="O332" s="68"/>
      <c r="P332" s="191">
        <f t="shared" si="1"/>
        <v>0</v>
      </c>
      <c r="Q332" s="191">
        <v>0</v>
      </c>
      <c r="R332" s="191">
        <f t="shared" si="2"/>
        <v>0</v>
      </c>
      <c r="S332" s="191">
        <v>0</v>
      </c>
      <c r="T332" s="192">
        <f t="shared" si="3"/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93" t="s">
        <v>162</v>
      </c>
      <c r="AT332" s="193" t="s">
        <v>157</v>
      </c>
      <c r="AU332" s="193" t="s">
        <v>169</v>
      </c>
      <c r="AY332" s="21" t="s">
        <v>154</v>
      </c>
      <c r="BE332" s="194">
        <f t="shared" si="4"/>
        <v>0</v>
      </c>
      <c r="BF332" s="194">
        <f t="shared" si="5"/>
        <v>0</v>
      </c>
      <c r="BG332" s="194">
        <f t="shared" si="6"/>
        <v>0</v>
      </c>
      <c r="BH332" s="194">
        <f t="shared" si="7"/>
        <v>0</v>
      </c>
      <c r="BI332" s="194">
        <f t="shared" si="8"/>
        <v>0</v>
      </c>
      <c r="BJ332" s="21" t="s">
        <v>79</v>
      </c>
      <c r="BK332" s="194">
        <f t="shared" si="9"/>
        <v>0</v>
      </c>
      <c r="BL332" s="21" t="s">
        <v>162</v>
      </c>
      <c r="BM332" s="193" t="s">
        <v>1970</v>
      </c>
    </row>
    <row r="333" spans="1:65" s="2" customFormat="1" ht="21.75" customHeight="1">
      <c r="A333" s="38"/>
      <c r="B333" s="39"/>
      <c r="C333" s="182" t="s">
        <v>503</v>
      </c>
      <c r="D333" s="182" t="s">
        <v>157</v>
      </c>
      <c r="E333" s="183" t="s">
        <v>1971</v>
      </c>
      <c r="F333" s="184" t="s">
        <v>1972</v>
      </c>
      <c r="G333" s="185" t="s">
        <v>538</v>
      </c>
      <c r="H333" s="186">
        <v>4</v>
      </c>
      <c r="I333" s="187"/>
      <c r="J333" s="188">
        <f t="shared" si="0"/>
        <v>0</v>
      </c>
      <c r="K333" s="184" t="s">
        <v>19</v>
      </c>
      <c r="L333" s="43"/>
      <c r="M333" s="189" t="s">
        <v>19</v>
      </c>
      <c r="N333" s="190" t="s">
        <v>43</v>
      </c>
      <c r="O333" s="68"/>
      <c r="P333" s="191">
        <f t="shared" si="1"/>
        <v>0</v>
      </c>
      <c r="Q333" s="191">
        <v>0</v>
      </c>
      <c r="R333" s="191">
        <f t="shared" si="2"/>
        <v>0</v>
      </c>
      <c r="S333" s="191">
        <v>0</v>
      </c>
      <c r="T333" s="192">
        <f t="shared" si="3"/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93" t="s">
        <v>162</v>
      </c>
      <c r="AT333" s="193" t="s">
        <v>157</v>
      </c>
      <c r="AU333" s="193" t="s">
        <v>169</v>
      </c>
      <c r="AY333" s="21" t="s">
        <v>154</v>
      </c>
      <c r="BE333" s="194">
        <f t="shared" si="4"/>
        <v>0</v>
      </c>
      <c r="BF333" s="194">
        <f t="shared" si="5"/>
        <v>0</v>
      </c>
      <c r="BG333" s="194">
        <f t="shared" si="6"/>
        <v>0</v>
      </c>
      <c r="BH333" s="194">
        <f t="shared" si="7"/>
        <v>0</v>
      </c>
      <c r="BI333" s="194">
        <f t="shared" si="8"/>
        <v>0</v>
      </c>
      <c r="BJ333" s="21" t="s">
        <v>79</v>
      </c>
      <c r="BK333" s="194">
        <f t="shared" si="9"/>
        <v>0</v>
      </c>
      <c r="BL333" s="21" t="s">
        <v>162</v>
      </c>
      <c r="BM333" s="193" t="s">
        <v>1973</v>
      </c>
    </row>
    <row r="334" spans="1:65" s="2" customFormat="1" ht="16.5" customHeight="1">
      <c r="A334" s="38"/>
      <c r="B334" s="39"/>
      <c r="C334" s="182" t="s">
        <v>509</v>
      </c>
      <c r="D334" s="182" t="s">
        <v>157</v>
      </c>
      <c r="E334" s="183" t="s">
        <v>1974</v>
      </c>
      <c r="F334" s="184" t="s">
        <v>1975</v>
      </c>
      <c r="G334" s="185" t="s">
        <v>538</v>
      </c>
      <c r="H334" s="186">
        <v>3</v>
      </c>
      <c r="I334" s="187"/>
      <c r="J334" s="188">
        <f t="shared" si="0"/>
        <v>0</v>
      </c>
      <c r="K334" s="184" t="s">
        <v>19</v>
      </c>
      <c r="L334" s="43"/>
      <c r="M334" s="189" t="s">
        <v>19</v>
      </c>
      <c r="N334" s="190" t="s">
        <v>43</v>
      </c>
      <c r="O334" s="68"/>
      <c r="P334" s="191">
        <f t="shared" si="1"/>
        <v>0</v>
      </c>
      <c r="Q334" s="191">
        <v>0</v>
      </c>
      <c r="R334" s="191">
        <f t="shared" si="2"/>
        <v>0</v>
      </c>
      <c r="S334" s="191">
        <v>0</v>
      </c>
      <c r="T334" s="192">
        <f t="shared" si="3"/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93" t="s">
        <v>162</v>
      </c>
      <c r="AT334" s="193" t="s">
        <v>157</v>
      </c>
      <c r="AU334" s="193" t="s">
        <v>169</v>
      </c>
      <c r="AY334" s="21" t="s">
        <v>154</v>
      </c>
      <c r="BE334" s="194">
        <f t="shared" si="4"/>
        <v>0</v>
      </c>
      <c r="BF334" s="194">
        <f t="shared" si="5"/>
        <v>0</v>
      </c>
      <c r="BG334" s="194">
        <f t="shared" si="6"/>
        <v>0</v>
      </c>
      <c r="BH334" s="194">
        <f t="shared" si="7"/>
        <v>0</v>
      </c>
      <c r="BI334" s="194">
        <f t="shared" si="8"/>
        <v>0</v>
      </c>
      <c r="BJ334" s="21" t="s">
        <v>79</v>
      </c>
      <c r="BK334" s="194">
        <f t="shared" si="9"/>
        <v>0</v>
      </c>
      <c r="BL334" s="21" t="s">
        <v>162</v>
      </c>
      <c r="BM334" s="193" t="s">
        <v>1976</v>
      </c>
    </row>
    <row r="335" spans="1:65" s="2" customFormat="1" ht="16.5" customHeight="1">
      <c r="A335" s="38"/>
      <c r="B335" s="39"/>
      <c r="C335" s="182" t="s">
        <v>516</v>
      </c>
      <c r="D335" s="182" t="s">
        <v>157</v>
      </c>
      <c r="E335" s="183" t="s">
        <v>1977</v>
      </c>
      <c r="F335" s="184" t="s">
        <v>1978</v>
      </c>
      <c r="G335" s="185" t="s">
        <v>538</v>
      </c>
      <c r="H335" s="186">
        <v>3</v>
      </c>
      <c r="I335" s="187"/>
      <c r="J335" s="188">
        <f t="shared" si="0"/>
        <v>0</v>
      </c>
      <c r="K335" s="184" t="s">
        <v>19</v>
      </c>
      <c r="L335" s="43"/>
      <c r="M335" s="189" t="s">
        <v>19</v>
      </c>
      <c r="N335" s="190" t="s">
        <v>43</v>
      </c>
      <c r="O335" s="68"/>
      <c r="P335" s="191">
        <f t="shared" si="1"/>
        <v>0</v>
      </c>
      <c r="Q335" s="191">
        <v>0</v>
      </c>
      <c r="R335" s="191">
        <f t="shared" si="2"/>
        <v>0</v>
      </c>
      <c r="S335" s="191">
        <v>0</v>
      </c>
      <c r="T335" s="192">
        <f t="shared" si="3"/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93" t="s">
        <v>162</v>
      </c>
      <c r="AT335" s="193" t="s">
        <v>157</v>
      </c>
      <c r="AU335" s="193" t="s">
        <v>169</v>
      </c>
      <c r="AY335" s="21" t="s">
        <v>154</v>
      </c>
      <c r="BE335" s="194">
        <f t="shared" si="4"/>
        <v>0</v>
      </c>
      <c r="BF335" s="194">
        <f t="shared" si="5"/>
        <v>0</v>
      </c>
      <c r="BG335" s="194">
        <f t="shared" si="6"/>
        <v>0</v>
      </c>
      <c r="BH335" s="194">
        <f t="shared" si="7"/>
        <v>0</v>
      </c>
      <c r="BI335" s="194">
        <f t="shared" si="8"/>
        <v>0</v>
      </c>
      <c r="BJ335" s="21" t="s">
        <v>79</v>
      </c>
      <c r="BK335" s="194">
        <f t="shared" si="9"/>
        <v>0</v>
      </c>
      <c r="BL335" s="21" t="s">
        <v>162</v>
      </c>
      <c r="BM335" s="193" t="s">
        <v>1979</v>
      </c>
    </row>
    <row r="336" spans="1:65" s="12" customFormat="1" ht="20.85" customHeight="1">
      <c r="B336" s="166"/>
      <c r="C336" s="167"/>
      <c r="D336" s="168" t="s">
        <v>71</v>
      </c>
      <c r="E336" s="180" t="s">
        <v>598</v>
      </c>
      <c r="F336" s="180" t="s">
        <v>599</v>
      </c>
      <c r="G336" s="167"/>
      <c r="H336" s="167"/>
      <c r="I336" s="170"/>
      <c r="J336" s="181">
        <f>BK336</f>
        <v>0</v>
      </c>
      <c r="K336" s="167"/>
      <c r="L336" s="172"/>
      <c r="M336" s="173"/>
      <c r="N336" s="174"/>
      <c r="O336" s="174"/>
      <c r="P336" s="175">
        <f>SUM(P337:P428)</f>
        <v>0</v>
      </c>
      <c r="Q336" s="174"/>
      <c r="R336" s="175">
        <f>SUM(R337:R428)</f>
        <v>2.52E-4</v>
      </c>
      <c r="S336" s="174"/>
      <c r="T336" s="176">
        <f>SUM(T337:T428)</f>
        <v>41.936363200000002</v>
      </c>
      <c r="AR336" s="177" t="s">
        <v>79</v>
      </c>
      <c r="AT336" s="178" t="s">
        <v>71</v>
      </c>
      <c r="AU336" s="178" t="s">
        <v>81</v>
      </c>
      <c r="AY336" s="177" t="s">
        <v>154</v>
      </c>
      <c r="BK336" s="179">
        <f>SUM(BK337:BK428)</f>
        <v>0</v>
      </c>
    </row>
    <row r="337" spans="1:65" s="2" customFormat="1" ht="21.75" customHeight="1">
      <c r="A337" s="38"/>
      <c r="B337" s="39"/>
      <c r="C337" s="182" t="s">
        <v>522</v>
      </c>
      <c r="D337" s="182" t="s">
        <v>157</v>
      </c>
      <c r="E337" s="183" t="s">
        <v>1980</v>
      </c>
      <c r="F337" s="184" t="s">
        <v>1981</v>
      </c>
      <c r="G337" s="185" t="s">
        <v>160</v>
      </c>
      <c r="H337" s="186">
        <v>539.69000000000005</v>
      </c>
      <c r="I337" s="187"/>
      <c r="J337" s="188">
        <f>ROUND(I337*H337,2)</f>
        <v>0</v>
      </c>
      <c r="K337" s="184" t="s">
        <v>161</v>
      </c>
      <c r="L337" s="43"/>
      <c r="M337" s="189" t="s">
        <v>19</v>
      </c>
      <c r="N337" s="190" t="s">
        <v>43</v>
      </c>
      <c r="O337" s="68"/>
      <c r="P337" s="191">
        <f>O337*H337</f>
        <v>0</v>
      </c>
      <c r="Q337" s="191">
        <v>0</v>
      </c>
      <c r="R337" s="191">
        <f>Q337*H337</f>
        <v>0</v>
      </c>
      <c r="S337" s="191">
        <v>1.0999999999999999E-2</v>
      </c>
      <c r="T337" s="192">
        <f>S337*H337</f>
        <v>5.9365900000000007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3" t="s">
        <v>162</v>
      </c>
      <c r="AT337" s="193" t="s">
        <v>157</v>
      </c>
      <c r="AU337" s="193" t="s">
        <v>169</v>
      </c>
      <c r="AY337" s="21" t="s">
        <v>154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21" t="s">
        <v>79</v>
      </c>
      <c r="BK337" s="194">
        <f>ROUND(I337*H337,2)</f>
        <v>0</v>
      </c>
      <c r="BL337" s="21" t="s">
        <v>162</v>
      </c>
      <c r="BM337" s="193" t="s">
        <v>1982</v>
      </c>
    </row>
    <row r="338" spans="1:65" s="2" customFormat="1" ht="11.25">
      <c r="A338" s="38"/>
      <c r="B338" s="39"/>
      <c r="C338" s="40"/>
      <c r="D338" s="195" t="s">
        <v>164</v>
      </c>
      <c r="E338" s="40"/>
      <c r="F338" s="196" t="s">
        <v>1983</v>
      </c>
      <c r="G338" s="40"/>
      <c r="H338" s="40"/>
      <c r="I338" s="197"/>
      <c r="J338" s="40"/>
      <c r="K338" s="40"/>
      <c r="L338" s="43"/>
      <c r="M338" s="198"/>
      <c r="N338" s="199"/>
      <c r="O338" s="68"/>
      <c r="P338" s="68"/>
      <c r="Q338" s="68"/>
      <c r="R338" s="68"/>
      <c r="S338" s="68"/>
      <c r="T338" s="69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21" t="s">
        <v>164</v>
      </c>
      <c r="AU338" s="21" t="s">
        <v>169</v>
      </c>
    </row>
    <row r="339" spans="1:65" s="15" customFormat="1" ht="11.25">
      <c r="B339" s="233"/>
      <c r="C339" s="234"/>
      <c r="D339" s="202" t="s">
        <v>166</v>
      </c>
      <c r="E339" s="235" t="s">
        <v>19</v>
      </c>
      <c r="F339" s="236" t="s">
        <v>1984</v>
      </c>
      <c r="G339" s="234"/>
      <c r="H339" s="235" t="s">
        <v>19</v>
      </c>
      <c r="I339" s="237"/>
      <c r="J339" s="234"/>
      <c r="K339" s="234"/>
      <c r="L339" s="238"/>
      <c r="M339" s="239"/>
      <c r="N339" s="240"/>
      <c r="O339" s="240"/>
      <c r="P339" s="240"/>
      <c r="Q339" s="240"/>
      <c r="R339" s="240"/>
      <c r="S339" s="240"/>
      <c r="T339" s="241"/>
      <c r="AT339" s="242" t="s">
        <v>166</v>
      </c>
      <c r="AU339" s="242" t="s">
        <v>169</v>
      </c>
      <c r="AV339" s="15" t="s">
        <v>79</v>
      </c>
      <c r="AW339" s="15" t="s">
        <v>33</v>
      </c>
      <c r="AX339" s="15" t="s">
        <v>72</v>
      </c>
      <c r="AY339" s="242" t="s">
        <v>154</v>
      </c>
    </row>
    <row r="340" spans="1:65" s="13" customFormat="1" ht="11.25">
      <c r="B340" s="200"/>
      <c r="C340" s="201"/>
      <c r="D340" s="202" t="s">
        <v>166</v>
      </c>
      <c r="E340" s="203" t="s">
        <v>19</v>
      </c>
      <c r="F340" s="204" t="s">
        <v>1985</v>
      </c>
      <c r="G340" s="201"/>
      <c r="H340" s="205">
        <v>269.84500000000003</v>
      </c>
      <c r="I340" s="206"/>
      <c r="J340" s="201"/>
      <c r="K340" s="201"/>
      <c r="L340" s="207"/>
      <c r="M340" s="208"/>
      <c r="N340" s="209"/>
      <c r="O340" s="209"/>
      <c r="P340" s="209"/>
      <c r="Q340" s="209"/>
      <c r="R340" s="209"/>
      <c r="S340" s="209"/>
      <c r="T340" s="210"/>
      <c r="AT340" s="211" t="s">
        <v>166</v>
      </c>
      <c r="AU340" s="211" t="s">
        <v>169</v>
      </c>
      <c r="AV340" s="13" t="s">
        <v>81</v>
      </c>
      <c r="AW340" s="13" t="s">
        <v>33</v>
      </c>
      <c r="AX340" s="13" t="s">
        <v>72</v>
      </c>
      <c r="AY340" s="211" t="s">
        <v>154</v>
      </c>
    </row>
    <row r="341" spans="1:65" s="13" customFormat="1" ht="11.25">
      <c r="B341" s="200"/>
      <c r="C341" s="201"/>
      <c r="D341" s="202" t="s">
        <v>166</v>
      </c>
      <c r="E341" s="203" t="s">
        <v>19</v>
      </c>
      <c r="F341" s="204" t="s">
        <v>1986</v>
      </c>
      <c r="G341" s="201"/>
      <c r="H341" s="205">
        <v>269.84500000000003</v>
      </c>
      <c r="I341" s="206"/>
      <c r="J341" s="201"/>
      <c r="K341" s="201"/>
      <c r="L341" s="207"/>
      <c r="M341" s="208"/>
      <c r="N341" s="209"/>
      <c r="O341" s="209"/>
      <c r="P341" s="209"/>
      <c r="Q341" s="209"/>
      <c r="R341" s="209"/>
      <c r="S341" s="209"/>
      <c r="T341" s="210"/>
      <c r="AT341" s="211" t="s">
        <v>166</v>
      </c>
      <c r="AU341" s="211" t="s">
        <v>169</v>
      </c>
      <c r="AV341" s="13" t="s">
        <v>81</v>
      </c>
      <c r="AW341" s="13" t="s">
        <v>33</v>
      </c>
      <c r="AX341" s="13" t="s">
        <v>72</v>
      </c>
      <c r="AY341" s="211" t="s">
        <v>154</v>
      </c>
    </row>
    <row r="342" spans="1:65" s="14" customFormat="1" ht="11.25">
      <c r="B342" s="212"/>
      <c r="C342" s="213"/>
      <c r="D342" s="202" t="s">
        <v>166</v>
      </c>
      <c r="E342" s="214" t="s">
        <v>19</v>
      </c>
      <c r="F342" s="215" t="s">
        <v>168</v>
      </c>
      <c r="G342" s="213"/>
      <c r="H342" s="216">
        <v>539.69000000000005</v>
      </c>
      <c r="I342" s="217"/>
      <c r="J342" s="213"/>
      <c r="K342" s="213"/>
      <c r="L342" s="218"/>
      <c r="M342" s="219"/>
      <c r="N342" s="220"/>
      <c r="O342" s="220"/>
      <c r="P342" s="220"/>
      <c r="Q342" s="220"/>
      <c r="R342" s="220"/>
      <c r="S342" s="220"/>
      <c r="T342" s="221"/>
      <c r="AT342" s="222" t="s">
        <v>166</v>
      </c>
      <c r="AU342" s="222" t="s">
        <v>169</v>
      </c>
      <c r="AV342" s="14" t="s">
        <v>169</v>
      </c>
      <c r="AW342" s="14" t="s">
        <v>33</v>
      </c>
      <c r="AX342" s="14" t="s">
        <v>79</v>
      </c>
      <c r="AY342" s="222" t="s">
        <v>154</v>
      </c>
    </row>
    <row r="343" spans="1:65" s="2" customFormat="1" ht="16.5" customHeight="1">
      <c r="A343" s="38"/>
      <c r="B343" s="39"/>
      <c r="C343" s="182" t="s">
        <v>528</v>
      </c>
      <c r="D343" s="182" t="s">
        <v>157</v>
      </c>
      <c r="E343" s="183" t="s">
        <v>1987</v>
      </c>
      <c r="F343" s="184" t="s">
        <v>1988</v>
      </c>
      <c r="G343" s="185" t="s">
        <v>240</v>
      </c>
      <c r="H343" s="186">
        <v>37.4</v>
      </c>
      <c r="I343" s="187"/>
      <c r="J343" s="188">
        <f>ROUND(I343*H343,2)</f>
        <v>0</v>
      </c>
      <c r="K343" s="184" t="s">
        <v>161</v>
      </c>
      <c r="L343" s="43"/>
      <c r="M343" s="189" t="s">
        <v>19</v>
      </c>
      <c r="N343" s="190" t="s">
        <v>43</v>
      </c>
      <c r="O343" s="68"/>
      <c r="P343" s="191">
        <f>O343*H343</f>
        <v>0</v>
      </c>
      <c r="Q343" s="191">
        <v>0</v>
      </c>
      <c r="R343" s="191">
        <f>Q343*H343</f>
        <v>0</v>
      </c>
      <c r="S343" s="191">
        <v>1.7700000000000001E-3</v>
      </c>
      <c r="T343" s="192">
        <f>S343*H343</f>
        <v>6.6198000000000007E-2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93" t="s">
        <v>162</v>
      </c>
      <c r="AT343" s="193" t="s">
        <v>157</v>
      </c>
      <c r="AU343" s="193" t="s">
        <v>169</v>
      </c>
      <c r="AY343" s="21" t="s">
        <v>154</v>
      </c>
      <c r="BE343" s="194">
        <f>IF(N343="základní",J343,0)</f>
        <v>0</v>
      </c>
      <c r="BF343" s="194">
        <f>IF(N343="snížená",J343,0)</f>
        <v>0</v>
      </c>
      <c r="BG343" s="194">
        <f>IF(N343="zákl. přenesená",J343,0)</f>
        <v>0</v>
      </c>
      <c r="BH343" s="194">
        <f>IF(N343="sníž. přenesená",J343,0)</f>
        <v>0</v>
      </c>
      <c r="BI343" s="194">
        <f>IF(N343="nulová",J343,0)</f>
        <v>0</v>
      </c>
      <c r="BJ343" s="21" t="s">
        <v>79</v>
      </c>
      <c r="BK343" s="194">
        <f>ROUND(I343*H343,2)</f>
        <v>0</v>
      </c>
      <c r="BL343" s="21" t="s">
        <v>162</v>
      </c>
      <c r="BM343" s="193" t="s">
        <v>1989</v>
      </c>
    </row>
    <row r="344" spans="1:65" s="2" customFormat="1" ht="11.25">
      <c r="A344" s="38"/>
      <c r="B344" s="39"/>
      <c r="C344" s="40"/>
      <c r="D344" s="195" t="s">
        <v>164</v>
      </c>
      <c r="E344" s="40"/>
      <c r="F344" s="196" t="s">
        <v>1990</v>
      </c>
      <c r="G344" s="40"/>
      <c r="H344" s="40"/>
      <c r="I344" s="197"/>
      <c r="J344" s="40"/>
      <c r="K344" s="40"/>
      <c r="L344" s="43"/>
      <c r="M344" s="198"/>
      <c r="N344" s="199"/>
      <c r="O344" s="68"/>
      <c r="P344" s="68"/>
      <c r="Q344" s="68"/>
      <c r="R344" s="68"/>
      <c r="S344" s="68"/>
      <c r="T344" s="69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21" t="s">
        <v>164</v>
      </c>
      <c r="AU344" s="21" t="s">
        <v>169</v>
      </c>
    </row>
    <row r="345" spans="1:65" s="13" customFormat="1" ht="11.25">
      <c r="B345" s="200"/>
      <c r="C345" s="201"/>
      <c r="D345" s="202" t="s">
        <v>166</v>
      </c>
      <c r="E345" s="203" t="s">
        <v>19</v>
      </c>
      <c r="F345" s="204" t="s">
        <v>1991</v>
      </c>
      <c r="G345" s="201"/>
      <c r="H345" s="205">
        <v>37.4</v>
      </c>
      <c r="I345" s="206"/>
      <c r="J345" s="201"/>
      <c r="K345" s="201"/>
      <c r="L345" s="207"/>
      <c r="M345" s="208"/>
      <c r="N345" s="209"/>
      <c r="O345" s="209"/>
      <c r="P345" s="209"/>
      <c r="Q345" s="209"/>
      <c r="R345" s="209"/>
      <c r="S345" s="209"/>
      <c r="T345" s="210"/>
      <c r="AT345" s="211" t="s">
        <v>166</v>
      </c>
      <c r="AU345" s="211" t="s">
        <v>169</v>
      </c>
      <c r="AV345" s="13" t="s">
        <v>81</v>
      </c>
      <c r="AW345" s="13" t="s">
        <v>33</v>
      </c>
      <c r="AX345" s="13" t="s">
        <v>72</v>
      </c>
      <c r="AY345" s="211" t="s">
        <v>154</v>
      </c>
    </row>
    <row r="346" spans="1:65" s="14" customFormat="1" ht="11.25">
      <c r="B346" s="212"/>
      <c r="C346" s="213"/>
      <c r="D346" s="202" t="s">
        <v>166</v>
      </c>
      <c r="E346" s="214" t="s">
        <v>19</v>
      </c>
      <c r="F346" s="215" t="s">
        <v>168</v>
      </c>
      <c r="G346" s="213"/>
      <c r="H346" s="216">
        <v>37.4</v>
      </c>
      <c r="I346" s="217"/>
      <c r="J346" s="213"/>
      <c r="K346" s="213"/>
      <c r="L346" s="218"/>
      <c r="M346" s="219"/>
      <c r="N346" s="220"/>
      <c r="O346" s="220"/>
      <c r="P346" s="220"/>
      <c r="Q346" s="220"/>
      <c r="R346" s="220"/>
      <c r="S346" s="220"/>
      <c r="T346" s="221"/>
      <c r="AT346" s="222" t="s">
        <v>166</v>
      </c>
      <c r="AU346" s="222" t="s">
        <v>169</v>
      </c>
      <c r="AV346" s="14" t="s">
        <v>169</v>
      </c>
      <c r="AW346" s="14" t="s">
        <v>33</v>
      </c>
      <c r="AX346" s="14" t="s">
        <v>79</v>
      </c>
      <c r="AY346" s="222" t="s">
        <v>154</v>
      </c>
    </row>
    <row r="347" spans="1:65" s="2" customFormat="1" ht="16.5" customHeight="1">
      <c r="A347" s="38"/>
      <c r="B347" s="39"/>
      <c r="C347" s="182" t="s">
        <v>535</v>
      </c>
      <c r="D347" s="182" t="s">
        <v>157</v>
      </c>
      <c r="E347" s="183" t="s">
        <v>1992</v>
      </c>
      <c r="F347" s="184" t="s">
        <v>1993</v>
      </c>
      <c r="G347" s="185" t="s">
        <v>240</v>
      </c>
      <c r="H347" s="186">
        <v>27</v>
      </c>
      <c r="I347" s="187"/>
      <c r="J347" s="188">
        <f>ROUND(I347*H347,2)</f>
        <v>0</v>
      </c>
      <c r="K347" s="184" t="s">
        <v>161</v>
      </c>
      <c r="L347" s="43"/>
      <c r="M347" s="189" t="s">
        <v>19</v>
      </c>
      <c r="N347" s="190" t="s">
        <v>43</v>
      </c>
      <c r="O347" s="68"/>
      <c r="P347" s="191">
        <f>O347*H347</f>
        <v>0</v>
      </c>
      <c r="Q347" s="191">
        <v>0</v>
      </c>
      <c r="R347" s="191">
        <f>Q347*H347</f>
        <v>0</v>
      </c>
      <c r="S347" s="191">
        <v>1.91E-3</v>
      </c>
      <c r="T347" s="192">
        <f>S347*H347</f>
        <v>5.1569999999999998E-2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93" t="s">
        <v>162</v>
      </c>
      <c r="AT347" s="193" t="s">
        <v>157</v>
      </c>
      <c r="AU347" s="193" t="s">
        <v>169</v>
      </c>
      <c r="AY347" s="21" t="s">
        <v>154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21" t="s">
        <v>79</v>
      </c>
      <c r="BK347" s="194">
        <f>ROUND(I347*H347,2)</f>
        <v>0</v>
      </c>
      <c r="BL347" s="21" t="s">
        <v>162</v>
      </c>
      <c r="BM347" s="193" t="s">
        <v>1994</v>
      </c>
    </row>
    <row r="348" spans="1:65" s="2" customFormat="1" ht="11.25">
      <c r="A348" s="38"/>
      <c r="B348" s="39"/>
      <c r="C348" s="40"/>
      <c r="D348" s="195" t="s">
        <v>164</v>
      </c>
      <c r="E348" s="40"/>
      <c r="F348" s="196" t="s">
        <v>1995</v>
      </c>
      <c r="G348" s="40"/>
      <c r="H348" s="40"/>
      <c r="I348" s="197"/>
      <c r="J348" s="40"/>
      <c r="K348" s="40"/>
      <c r="L348" s="43"/>
      <c r="M348" s="198"/>
      <c r="N348" s="199"/>
      <c r="O348" s="68"/>
      <c r="P348" s="68"/>
      <c r="Q348" s="68"/>
      <c r="R348" s="68"/>
      <c r="S348" s="68"/>
      <c r="T348" s="69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21" t="s">
        <v>164</v>
      </c>
      <c r="AU348" s="21" t="s">
        <v>169</v>
      </c>
    </row>
    <row r="349" spans="1:65" s="13" customFormat="1" ht="11.25">
      <c r="B349" s="200"/>
      <c r="C349" s="201"/>
      <c r="D349" s="202" t="s">
        <v>166</v>
      </c>
      <c r="E349" s="203" t="s">
        <v>19</v>
      </c>
      <c r="F349" s="204" t="s">
        <v>1996</v>
      </c>
      <c r="G349" s="201"/>
      <c r="H349" s="205">
        <v>27</v>
      </c>
      <c r="I349" s="206"/>
      <c r="J349" s="201"/>
      <c r="K349" s="201"/>
      <c r="L349" s="207"/>
      <c r="M349" s="208"/>
      <c r="N349" s="209"/>
      <c r="O349" s="209"/>
      <c r="P349" s="209"/>
      <c r="Q349" s="209"/>
      <c r="R349" s="209"/>
      <c r="S349" s="209"/>
      <c r="T349" s="210"/>
      <c r="AT349" s="211" t="s">
        <v>166</v>
      </c>
      <c r="AU349" s="211" t="s">
        <v>169</v>
      </c>
      <c r="AV349" s="13" t="s">
        <v>81</v>
      </c>
      <c r="AW349" s="13" t="s">
        <v>33</v>
      </c>
      <c r="AX349" s="13" t="s">
        <v>72</v>
      </c>
      <c r="AY349" s="211" t="s">
        <v>154</v>
      </c>
    </row>
    <row r="350" spans="1:65" s="14" customFormat="1" ht="11.25">
      <c r="B350" s="212"/>
      <c r="C350" s="213"/>
      <c r="D350" s="202" t="s">
        <v>166</v>
      </c>
      <c r="E350" s="214" t="s">
        <v>19</v>
      </c>
      <c r="F350" s="215" t="s">
        <v>168</v>
      </c>
      <c r="G350" s="213"/>
      <c r="H350" s="216">
        <v>27</v>
      </c>
      <c r="I350" s="217"/>
      <c r="J350" s="213"/>
      <c r="K350" s="213"/>
      <c r="L350" s="218"/>
      <c r="M350" s="219"/>
      <c r="N350" s="220"/>
      <c r="O350" s="220"/>
      <c r="P350" s="220"/>
      <c r="Q350" s="220"/>
      <c r="R350" s="220"/>
      <c r="S350" s="220"/>
      <c r="T350" s="221"/>
      <c r="AT350" s="222" t="s">
        <v>166</v>
      </c>
      <c r="AU350" s="222" t="s">
        <v>169</v>
      </c>
      <c r="AV350" s="14" t="s">
        <v>169</v>
      </c>
      <c r="AW350" s="14" t="s">
        <v>33</v>
      </c>
      <c r="AX350" s="14" t="s">
        <v>79</v>
      </c>
      <c r="AY350" s="222" t="s">
        <v>154</v>
      </c>
    </row>
    <row r="351" spans="1:65" s="2" customFormat="1" ht="16.5" customHeight="1">
      <c r="A351" s="38"/>
      <c r="B351" s="39"/>
      <c r="C351" s="182" t="s">
        <v>542</v>
      </c>
      <c r="D351" s="182" t="s">
        <v>157</v>
      </c>
      <c r="E351" s="183" t="s">
        <v>1997</v>
      </c>
      <c r="F351" s="184" t="s">
        <v>1998</v>
      </c>
      <c r="G351" s="185" t="s">
        <v>240</v>
      </c>
      <c r="H351" s="186">
        <v>27.4</v>
      </c>
      <c r="I351" s="187"/>
      <c r="J351" s="188">
        <f>ROUND(I351*H351,2)</f>
        <v>0</v>
      </c>
      <c r="K351" s="184" t="s">
        <v>161</v>
      </c>
      <c r="L351" s="43"/>
      <c r="M351" s="189" t="s">
        <v>19</v>
      </c>
      <c r="N351" s="190" t="s">
        <v>43</v>
      </c>
      <c r="O351" s="68"/>
      <c r="P351" s="191">
        <f>O351*H351</f>
        <v>0</v>
      </c>
      <c r="Q351" s="191">
        <v>0</v>
      </c>
      <c r="R351" s="191">
        <f>Q351*H351</f>
        <v>0</v>
      </c>
      <c r="S351" s="191">
        <v>1.75E-3</v>
      </c>
      <c r="T351" s="192">
        <f>S351*H351</f>
        <v>4.795E-2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93" t="s">
        <v>162</v>
      </c>
      <c r="AT351" s="193" t="s">
        <v>157</v>
      </c>
      <c r="AU351" s="193" t="s">
        <v>169</v>
      </c>
      <c r="AY351" s="21" t="s">
        <v>154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21" t="s">
        <v>79</v>
      </c>
      <c r="BK351" s="194">
        <f>ROUND(I351*H351,2)</f>
        <v>0</v>
      </c>
      <c r="BL351" s="21" t="s">
        <v>162</v>
      </c>
      <c r="BM351" s="193" t="s">
        <v>1999</v>
      </c>
    </row>
    <row r="352" spans="1:65" s="2" customFormat="1" ht="11.25">
      <c r="A352" s="38"/>
      <c r="B352" s="39"/>
      <c r="C352" s="40"/>
      <c r="D352" s="195" t="s">
        <v>164</v>
      </c>
      <c r="E352" s="40"/>
      <c r="F352" s="196" t="s">
        <v>2000</v>
      </c>
      <c r="G352" s="40"/>
      <c r="H352" s="40"/>
      <c r="I352" s="197"/>
      <c r="J352" s="40"/>
      <c r="K352" s="40"/>
      <c r="L352" s="43"/>
      <c r="M352" s="198"/>
      <c r="N352" s="199"/>
      <c r="O352" s="68"/>
      <c r="P352" s="68"/>
      <c r="Q352" s="68"/>
      <c r="R352" s="68"/>
      <c r="S352" s="68"/>
      <c r="T352" s="69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21" t="s">
        <v>164</v>
      </c>
      <c r="AU352" s="21" t="s">
        <v>169</v>
      </c>
    </row>
    <row r="353" spans="1:65" s="13" customFormat="1" ht="11.25">
      <c r="B353" s="200"/>
      <c r="C353" s="201"/>
      <c r="D353" s="202" t="s">
        <v>166</v>
      </c>
      <c r="E353" s="203" t="s">
        <v>19</v>
      </c>
      <c r="F353" s="204" t="s">
        <v>2001</v>
      </c>
      <c r="G353" s="201"/>
      <c r="H353" s="205">
        <v>27.4</v>
      </c>
      <c r="I353" s="206"/>
      <c r="J353" s="201"/>
      <c r="K353" s="201"/>
      <c r="L353" s="207"/>
      <c r="M353" s="208"/>
      <c r="N353" s="209"/>
      <c r="O353" s="209"/>
      <c r="P353" s="209"/>
      <c r="Q353" s="209"/>
      <c r="R353" s="209"/>
      <c r="S353" s="209"/>
      <c r="T353" s="210"/>
      <c r="AT353" s="211" t="s">
        <v>166</v>
      </c>
      <c r="AU353" s="211" t="s">
        <v>169</v>
      </c>
      <c r="AV353" s="13" t="s">
        <v>81</v>
      </c>
      <c r="AW353" s="13" t="s">
        <v>33</v>
      </c>
      <c r="AX353" s="13" t="s">
        <v>72</v>
      </c>
      <c r="AY353" s="211" t="s">
        <v>154</v>
      </c>
    </row>
    <row r="354" spans="1:65" s="14" customFormat="1" ht="11.25">
      <c r="B354" s="212"/>
      <c r="C354" s="213"/>
      <c r="D354" s="202" t="s">
        <v>166</v>
      </c>
      <c r="E354" s="214" t="s">
        <v>19</v>
      </c>
      <c r="F354" s="215" t="s">
        <v>168</v>
      </c>
      <c r="G354" s="213"/>
      <c r="H354" s="216">
        <v>27.4</v>
      </c>
      <c r="I354" s="217"/>
      <c r="J354" s="213"/>
      <c r="K354" s="213"/>
      <c r="L354" s="218"/>
      <c r="M354" s="219"/>
      <c r="N354" s="220"/>
      <c r="O354" s="220"/>
      <c r="P354" s="220"/>
      <c r="Q354" s="220"/>
      <c r="R354" s="220"/>
      <c r="S354" s="220"/>
      <c r="T354" s="221"/>
      <c r="AT354" s="222" t="s">
        <v>166</v>
      </c>
      <c r="AU354" s="222" t="s">
        <v>169</v>
      </c>
      <c r="AV354" s="14" t="s">
        <v>169</v>
      </c>
      <c r="AW354" s="14" t="s">
        <v>33</v>
      </c>
      <c r="AX354" s="14" t="s">
        <v>79</v>
      </c>
      <c r="AY354" s="222" t="s">
        <v>154</v>
      </c>
    </row>
    <row r="355" spans="1:65" s="2" customFormat="1" ht="16.5" customHeight="1">
      <c r="A355" s="38"/>
      <c r="B355" s="39"/>
      <c r="C355" s="182" t="s">
        <v>546</v>
      </c>
      <c r="D355" s="182" t="s">
        <v>157</v>
      </c>
      <c r="E355" s="183" t="s">
        <v>648</v>
      </c>
      <c r="F355" s="184" t="s">
        <v>649</v>
      </c>
      <c r="G355" s="185" t="s">
        <v>240</v>
      </c>
      <c r="H355" s="186">
        <v>37.4</v>
      </c>
      <c r="I355" s="187"/>
      <c r="J355" s="188">
        <f>ROUND(I355*H355,2)</f>
        <v>0</v>
      </c>
      <c r="K355" s="184" t="s">
        <v>161</v>
      </c>
      <c r="L355" s="43"/>
      <c r="M355" s="189" t="s">
        <v>19</v>
      </c>
      <c r="N355" s="190" t="s">
        <v>43</v>
      </c>
      <c r="O355" s="68"/>
      <c r="P355" s="191">
        <f>O355*H355</f>
        <v>0</v>
      </c>
      <c r="Q355" s="191">
        <v>0</v>
      </c>
      <c r="R355" s="191">
        <f>Q355*H355</f>
        <v>0</v>
      </c>
      <c r="S355" s="191">
        <v>2.5999999999999999E-3</v>
      </c>
      <c r="T355" s="192">
        <f>S355*H355</f>
        <v>9.7239999999999993E-2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93" t="s">
        <v>162</v>
      </c>
      <c r="AT355" s="193" t="s">
        <v>157</v>
      </c>
      <c r="AU355" s="193" t="s">
        <v>169</v>
      </c>
      <c r="AY355" s="21" t="s">
        <v>154</v>
      </c>
      <c r="BE355" s="194">
        <f>IF(N355="základní",J355,0)</f>
        <v>0</v>
      </c>
      <c r="BF355" s="194">
        <f>IF(N355="snížená",J355,0)</f>
        <v>0</v>
      </c>
      <c r="BG355" s="194">
        <f>IF(N355="zákl. přenesená",J355,0)</f>
        <v>0</v>
      </c>
      <c r="BH355" s="194">
        <f>IF(N355="sníž. přenesená",J355,0)</f>
        <v>0</v>
      </c>
      <c r="BI355" s="194">
        <f>IF(N355="nulová",J355,0)</f>
        <v>0</v>
      </c>
      <c r="BJ355" s="21" t="s">
        <v>79</v>
      </c>
      <c r="BK355" s="194">
        <f>ROUND(I355*H355,2)</f>
        <v>0</v>
      </c>
      <c r="BL355" s="21" t="s">
        <v>162</v>
      </c>
      <c r="BM355" s="193" t="s">
        <v>2002</v>
      </c>
    </row>
    <row r="356" spans="1:65" s="2" customFormat="1" ht="11.25">
      <c r="A356" s="38"/>
      <c r="B356" s="39"/>
      <c r="C356" s="40"/>
      <c r="D356" s="195" t="s">
        <v>164</v>
      </c>
      <c r="E356" s="40"/>
      <c r="F356" s="196" t="s">
        <v>651</v>
      </c>
      <c r="G356" s="40"/>
      <c r="H356" s="40"/>
      <c r="I356" s="197"/>
      <c r="J356" s="40"/>
      <c r="K356" s="40"/>
      <c r="L356" s="43"/>
      <c r="M356" s="198"/>
      <c r="N356" s="199"/>
      <c r="O356" s="68"/>
      <c r="P356" s="68"/>
      <c r="Q356" s="68"/>
      <c r="R356" s="68"/>
      <c r="S356" s="68"/>
      <c r="T356" s="69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21" t="s">
        <v>164</v>
      </c>
      <c r="AU356" s="21" t="s">
        <v>169</v>
      </c>
    </row>
    <row r="357" spans="1:65" s="13" customFormat="1" ht="11.25">
      <c r="B357" s="200"/>
      <c r="C357" s="201"/>
      <c r="D357" s="202" t="s">
        <v>166</v>
      </c>
      <c r="E357" s="203" t="s">
        <v>19</v>
      </c>
      <c r="F357" s="204" t="s">
        <v>1991</v>
      </c>
      <c r="G357" s="201"/>
      <c r="H357" s="205">
        <v>37.4</v>
      </c>
      <c r="I357" s="206"/>
      <c r="J357" s="201"/>
      <c r="K357" s="201"/>
      <c r="L357" s="207"/>
      <c r="M357" s="208"/>
      <c r="N357" s="209"/>
      <c r="O357" s="209"/>
      <c r="P357" s="209"/>
      <c r="Q357" s="209"/>
      <c r="R357" s="209"/>
      <c r="S357" s="209"/>
      <c r="T357" s="210"/>
      <c r="AT357" s="211" t="s">
        <v>166</v>
      </c>
      <c r="AU357" s="211" t="s">
        <v>169</v>
      </c>
      <c r="AV357" s="13" t="s">
        <v>81</v>
      </c>
      <c r="AW357" s="13" t="s">
        <v>33</v>
      </c>
      <c r="AX357" s="13" t="s">
        <v>72</v>
      </c>
      <c r="AY357" s="211" t="s">
        <v>154</v>
      </c>
    </row>
    <row r="358" spans="1:65" s="14" customFormat="1" ht="11.25">
      <c r="B358" s="212"/>
      <c r="C358" s="213"/>
      <c r="D358" s="202" t="s">
        <v>166</v>
      </c>
      <c r="E358" s="214" t="s">
        <v>19</v>
      </c>
      <c r="F358" s="215" t="s">
        <v>168</v>
      </c>
      <c r="G358" s="213"/>
      <c r="H358" s="216">
        <v>37.4</v>
      </c>
      <c r="I358" s="217"/>
      <c r="J358" s="213"/>
      <c r="K358" s="213"/>
      <c r="L358" s="218"/>
      <c r="M358" s="219"/>
      <c r="N358" s="220"/>
      <c r="O358" s="220"/>
      <c r="P358" s="220"/>
      <c r="Q358" s="220"/>
      <c r="R358" s="220"/>
      <c r="S358" s="220"/>
      <c r="T358" s="221"/>
      <c r="AT358" s="222" t="s">
        <v>166</v>
      </c>
      <c r="AU358" s="222" t="s">
        <v>169</v>
      </c>
      <c r="AV358" s="14" t="s">
        <v>169</v>
      </c>
      <c r="AW358" s="14" t="s">
        <v>33</v>
      </c>
      <c r="AX358" s="14" t="s">
        <v>79</v>
      </c>
      <c r="AY358" s="222" t="s">
        <v>154</v>
      </c>
    </row>
    <row r="359" spans="1:65" s="2" customFormat="1" ht="16.5" customHeight="1">
      <c r="A359" s="38"/>
      <c r="B359" s="39"/>
      <c r="C359" s="182" t="s">
        <v>551</v>
      </c>
      <c r="D359" s="182" t="s">
        <v>157</v>
      </c>
      <c r="E359" s="183" t="s">
        <v>654</v>
      </c>
      <c r="F359" s="184" t="s">
        <v>655</v>
      </c>
      <c r="G359" s="185" t="s">
        <v>240</v>
      </c>
      <c r="H359" s="186">
        <v>28</v>
      </c>
      <c r="I359" s="187"/>
      <c r="J359" s="188">
        <f>ROUND(I359*H359,2)</f>
        <v>0</v>
      </c>
      <c r="K359" s="184" t="s">
        <v>161</v>
      </c>
      <c r="L359" s="43"/>
      <c r="M359" s="189" t="s">
        <v>19</v>
      </c>
      <c r="N359" s="190" t="s">
        <v>43</v>
      </c>
      <c r="O359" s="68"/>
      <c r="P359" s="191">
        <f>O359*H359</f>
        <v>0</v>
      </c>
      <c r="Q359" s="191">
        <v>0</v>
      </c>
      <c r="R359" s="191">
        <f>Q359*H359</f>
        <v>0</v>
      </c>
      <c r="S359" s="191">
        <v>3.9399999999999999E-3</v>
      </c>
      <c r="T359" s="192">
        <f>S359*H359</f>
        <v>0.11032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93" t="s">
        <v>162</v>
      </c>
      <c r="AT359" s="193" t="s">
        <v>157</v>
      </c>
      <c r="AU359" s="193" t="s">
        <v>169</v>
      </c>
      <c r="AY359" s="21" t="s">
        <v>154</v>
      </c>
      <c r="BE359" s="194">
        <f>IF(N359="základní",J359,0)</f>
        <v>0</v>
      </c>
      <c r="BF359" s="194">
        <f>IF(N359="snížená",J359,0)</f>
        <v>0</v>
      </c>
      <c r="BG359" s="194">
        <f>IF(N359="zákl. přenesená",J359,0)</f>
        <v>0</v>
      </c>
      <c r="BH359" s="194">
        <f>IF(N359="sníž. přenesená",J359,0)</f>
        <v>0</v>
      </c>
      <c r="BI359" s="194">
        <f>IF(N359="nulová",J359,0)</f>
        <v>0</v>
      </c>
      <c r="BJ359" s="21" t="s">
        <v>79</v>
      </c>
      <c r="BK359" s="194">
        <f>ROUND(I359*H359,2)</f>
        <v>0</v>
      </c>
      <c r="BL359" s="21" t="s">
        <v>162</v>
      </c>
      <c r="BM359" s="193" t="s">
        <v>2003</v>
      </c>
    </row>
    <row r="360" spans="1:65" s="2" customFormat="1" ht="11.25">
      <c r="A360" s="38"/>
      <c r="B360" s="39"/>
      <c r="C360" s="40"/>
      <c r="D360" s="195" t="s">
        <v>164</v>
      </c>
      <c r="E360" s="40"/>
      <c r="F360" s="196" t="s">
        <v>657</v>
      </c>
      <c r="G360" s="40"/>
      <c r="H360" s="40"/>
      <c r="I360" s="197"/>
      <c r="J360" s="40"/>
      <c r="K360" s="40"/>
      <c r="L360" s="43"/>
      <c r="M360" s="198"/>
      <c r="N360" s="199"/>
      <c r="O360" s="68"/>
      <c r="P360" s="68"/>
      <c r="Q360" s="68"/>
      <c r="R360" s="68"/>
      <c r="S360" s="68"/>
      <c r="T360" s="69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21" t="s">
        <v>164</v>
      </c>
      <c r="AU360" s="21" t="s">
        <v>169</v>
      </c>
    </row>
    <row r="361" spans="1:65" s="13" customFormat="1" ht="11.25">
      <c r="B361" s="200"/>
      <c r="C361" s="201"/>
      <c r="D361" s="202" t="s">
        <v>166</v>
      </c>
      <c r="E361" s="203" t="s">
        <v>19</v>
      </c>
      <c r="F361" s="204" t="s">
        <v>2004</v>
      </c>
      <c r="G361" s="201"/>
      <c r="H361" s="205">
        <v>28</v>
      </c>
      <c r="I361" s="206"/>
      <c r="J361" s="201"/>
      <c r="K361" s="201"/>
      <c r="L361" s="207"/>
      <c r="M361" s="208"/>
      <c r="N361" s="209"/>
      <c r="O361" s="209"/>
      <c r="P361" s="209"/>
      <c r="Q361" s="209"/>
      <c r="R361" s="209"/>
      <c r="S361" s="209"/>
      <c r="T361" s="210"/>
      <c r="AT361" s="211" t="s">
        <v>166</v>
      </c>
      <c r="AU361" s="211" t="s">
        <v>169</v>
      </c>
      <c r="AV361" s="13" t="s">
        <v>81</v>
      </c>
      <c r="AW361" s="13" t="s">
        <v>33</v>
      </c>
      <c r="AX361" s="13" t="s">
        <v>72</v>
      </c>
      <c r="AY361" s="211" t="s">
        <v>154</v>
      </c>
    </row>
    <row r="362" spans="1:65" s="14" customFormat="1" ht="11.25">
      <c r="B362" s="212"/>
      <c r="C362" s="213"/>
      <c r="D362" s="202" t="s">
        <v>166</v>
      </c>
      <c r="E362" s="214" t="s">
        <v>19</v>
      </c>
      <c r="F362" s="215" t="s">
        <v>168</v>
      </c>
      <c r="G362" s="213"/>
      <c r="H362" s="216">
        <v>28</v>
      </c>
      <c r="I362" s="217"/>
      <c r="J362" s="213"/>
      <c r="K362" s="213"/>
      <c r="L362" s="218"/>
      <c r="M362" s="219"/>
      <c r="N362" s="220"/>
      <c r="O362" s="220"/>
      <c r="P362" s="220"/>
      <c r="Q362" s="220"/>
      <c r="R362" s="220"/>
      <c r="S362" s="220"/>
      <c r="T362" s="221"/>
      <c r="AT362" s="222" t="s">
        <v>166</v>
      </c>
      <c r="AU362" s="222" t="s">
        <v>169</v>
      </c>
      <c r="AV362" s="14" t="s">
        <v>169</v>
      </c>
      <c r="AW362" s="14" t="s">
        <v>33</v>
      </c>
      <c r="AX362" s="14" t="s">
        <v>79</v>
      </c>
      <c r="AY362" s="222" t="s">
        <v>154</v>
      </c>
    </row>
    <row r="363" spans="1:65" s="2" customFormat="1" ht="24.2" customHeight="1">
      <c r="A363" s="38"/>
      <c r="B363" s="39"/>
      <c r="C363" s="182" t="s">
        <v>184</v>
      </c>
      <c r="D363" s="182" t="s">
        <v>157</v>
      </c>
      <c r="E363" s="183" t="s">
        <v>2005</v>
      </c>
      <c r="F363" s="184" t="s">
        <v>2006</v>
      </c>
      <c r="G363" s="185" t="s">
        <v>160</v>
      </c>
      <c r="H363" s="186">
        <v>254.32</v>
      </c>
      <c r="I363" s="187"/>
      <c r="J363" s="188">
        <f>ROUND(I363*H363,2)</f>
        <v>0</v>
      </c>
      <c r="K363" s="184" t="s">
        <v>161</v>
      </c>
      <c r="L363" s="43"/>
      <c r="M363" s="189" t="s">
        <v>19</v>
      </c>
      <c r="N363" s="190" t="s">
        <v>43</v>
      </c>
      <c r="O363" s="68"/>
      <c r="P363" s="191">
        <f>O363*H363</f>
        <v>0</v>
      </c>
      <c r="Q363" s="191">
        <v>0</v>
      </c>
      <c r="R363" s="191">
        <f>Q363*H363</f>
        <v>0</v>
      </c>
      <c r="S363" s="191">
        <v>6.0000000000000001E-3</v>
      </c>
      <c r="T363" s="192">
        <f>S363*H363</f>
        <v>1.5259199999999999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93" t="s">
        <v>162</v>
      </c>
      <c r="AT363" s="193" t="s">
        <v>157</v>
      </c>
      <c r="AU363" s="193" t="s">
        <v>169</v>
      </c>
      <c r="AY363" s="21" t="s">
        <v>154</v>
      </c>
      <c r="BE363" s="194">
        <f>IF(N363="základní",J363,0)</f>
        <v>0</v>
      </c>
      <c r="BF363" s="194">
        <f>IF(N363="snížená",J363,0)</f>
        <v>0</v>
      </c>
      <c r="BG363" s="194">
        <f>IF(N363="zákl. přenesená",J363,0)</f>
        <v>0</v>
      </c>
      <c r="BH363" s="194">
        <f>IF(N363="sníž. přenesená",J363,0)</f>
        <v>0</v>
      </c>
      <c r="BI363" s="194">
        <f>IF(N363="nulová",J363,0)</f>
        <v>0</v>
      </c>
      <c r="BJ363" s="21" t="s">
        <v>79</v>
      </c>
      <c r="BK363" s="194">
        <f>ROUND(I363*H363,2)</f>
        <v>0</v>
      </c>
      <c r="BL363" s="21" t="s">
        <v>162</v>
      </c>
      <c r="BM363" s="193" t="s">
        <v>2007</v>
      </c>
    </row>
    <row r="364" spans="1:65" s="2" customFormat="1" ht="11.25">
      <c r="A364" s="38"/>
      <c r="B364" s="39"/>
      <c r="C364" s="40"/>
      <c r="D364" s="195" t="s">
        <v>164</v>
      </c>
      <c r="E364" s="40"/>
      <c r="F364" s="196" t="s">
        <v>2008</v>
      </c>
      <c r="G364" s="40"/>
      <c r="H364" s="40"/>
      <c r="I364" s="197"/>
      <c r="J364" s="40"/>
      <c r="K364" s="40"/>
      <c r="L364" s="43"/>
      <c r="M364" s="198"/>
      <c r="N364" s="199"/>
      <c r="O364" s="68"/>
      <c r="P364" s="68"/>
      <c r="Q364" s="68"/>
      <c r="R364" s="68"/>
      <c r="S364" s="68"/>
      <c r="T364" s="69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21" t="s">
        <v>164</v>
      </c>
      <c r="AU364" s="21" t="s">
        <v>169</v>
      </c>
    </row>
    <row r="365" spans="1:65" s="15" customFormat="1" ht="11.25">
      <c r="B365" s="233"/>
      <c r="C365" s="234"/>
      <c r="D365" s="202" t="s">
        <v>166</v>
      </c>
      <c r="E365" s="235" t="s">
        <v>19</v>
      </c>
      <c r="F365" s="236" t="s">
        <v>1984</v>
      </c>
      <c r="G365" s="234"/>
      <c r="H365" s="235" t="s">
        <v>19</v>
      </c>
      <c r="I365" s="237"/>
      <c r="J365" s="234"/>
      <c r="K365" s="234"/>
      <c r="L365" s="238"/>
      <c r="M365" s="239"/>
      <c r="N365" s="240"/>
      <c r="O365" s="240"/>
      <c r="P365" s="240"/>
      <c r="Q365" s="240"/>
      <c r="R365" s="240"/>
      <c r="S365" s="240"/>
      <c r="T365" s="241"/>
      <c r="AT365" s="242" t="s">
        <v>166</v>
      </c>
      <c r="AU365" s="242" t="s">
        <v>169</v>
      </c>
      <c r="AV365" s="15" t="s">
        <v>79</v>
      </c>
      <c r="AW365" s="15" t="s">
        <v>33</v>
      </c>
      <c r="AX365" s="15" t="s">
        <v>72</v>
      </c>
      <c r="AY365" s="242" t="s">
        <v>154</v>
      </c>
    </row>
    <row r="366" spans="1:65" s="13" customFormat="1" ht="11.25">
      <c r="B366" s="200"/>
      <c r="C366" s="201"/>
      <c r="D366" s="202" t="s">
        <v>166</v>
      </c>
      <c r="E366" s="203" t="s">
        <v>19</v>
      </c>
      <c r="F366" s="204" t="s">
        <v>2009</v>
      </c>
      <c r="G366" s="201"/>
      <c r="H366" s="205">
        <v>254.32</v>
      </c>
      <c r="I366" s="206"/>
      <c r="J366" s="201"/>
      <c r="K366" s="201"/>
      <c r="L366" s="207"/>
      <c r="M366" s="208"/>
      <c r="N366" s="209"/>
      <c r="O366" s="209"/>
      <c r="P366" s="209"/>
      <c r="Q366" s="209"/>
      <c r="R366" s="209"/>
      <c r="S366" s="209"/>
      <c r="T366" s="210"/>
      <c r="AT366" s="211" t="s">
        <v>166</v>
      </c>
      <c r="AU366" s="211" t="s">
        <v>169</v>
      </c>
      <c r="AV366" s="13" t="s">
        <v>81</v>
      </c>
      <c r="AW366" s="13" t="s">
        <v>33</v>
      </c>
      <c r="AX366" s="13" t="s">
        <v>72</v>
      </c>
      <c r="AY366" s="211" t="s">
        <v>154</v>
      </c>
    </row>
    <row r="367" spans="1:65" s="14" customFormat="1" ht="11.25">
      <c r="B367" s="212"/>
      <c r="C367" s="213"/>
      <c r="D367" s="202" t="s">
        <v>166</v>
      </c>
      <c r="E367" s="214" t="s">
        <v>19</v>
      </c>
      <c r="F367" s="215" t="s">
        <v>168</v>
      </c>
      <c r="G367" s="213"/>
      <c r="H367" s="216">
        <v>254.32</v>
      </c>
      <c r="I367" s="217"/>
      <c r="J367" s="213"/>
      <c r="K367" s="213"/>
      <c r="L367" s="218"/>
      <c r="M367" s="219"/>
      <c r="N367" s="220"/>
      <c r="O367" s="220"/>
      <c r="P367" s="220"/>
      <c r="Q367" s="220"/>
      <c r="R367" s="220"/>
      <c r="S367" s="220"/>
      <c r="T367" s="221"/>
      <c r="AT367" s="222" t="s">
        <v>166</v>
      </c>
      <c r="AU367" s="222" t="s">
        <v>169</v>
      </c>
      <c r="AV367" s="14" t="s">
        <v>169</v>
      </c>
      <c r="AW367" s="14" t="s">
        <v>33</v>
      </c>
      <c r="AX367" s="14" t="s">
        <v>79</v>
      </c>
      <c r="AY367" s="222" t="s">
        <v>154</v>
      </c>
    </row>
    <row r="368" spans="1:65" s="2" customFormat="1" ht="24.2" customHeight="1">
      <c r="A368" s="38"/>
      <c r="B368" s="39"/>
      <c r="C368" s="182" t="s">
        <v>248</v>
      </c>
      <c r="D368" s="182" t="s">
        <v>157</v>
      </c>
      <c r="E368" s="183" t="s">
        <v>2010</v>
      </c>
      <c r="F368" s="184" t="s">
        <v>2011</v>
      </c>
      <c r="G368" s="185" t="s">
        <v>160</v>
      </c>
      <c r="H368" s="186">
        <v>254.32</v>
      </c>
      <c r="I368" s="187"/>
      <c r="J368" s="188">
        <f>ROUND(I368*H368,2)</f>
        <v>0</v>
      </c>
      <c r="K368" s="184" t="s">
        <v>161</v>
      </c>
      <c r="L368" s="43"/>
      <c r="M368" s="189" t="s">
        <v>19</v>
      </c>
      <c r="N368" s="190" t="s">
        <v>43</v>
      </c>
      <c r="O368" s="68"/>
      <c r="P368" s="191">
        <f>O368*H368</f>
        <v>0</v>
      </c>
      <c r="Q368" s="191">
        <v>0</v>
      </c>
      <c r="R368" s="191">
        <f>Q368*H368</f>
        <v>0</v>
      </c>
      <c r="S368" s="191">
        <v>2.5000000000000001E-3</v>
      </c>
      <c r="T368" s="192">
        <f>S368*H368</f>
        <v>0.63580000000000003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93" t="s">
        <v>162</v>
      </c>
      <c r="AT368" s="193" t="s">
        <v>157</v>
      </c>
      <c r="AU368" s="193" t="s">
        <v>169</v>
      </c>
      <c r="AY368" s="21" t="s">
        <v>154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21" t="s">
        <v>79</v>
      </c>
      <c r="BK368" s="194">
        <f>ROUND(I368*H368,2)</f>
        <v>0</v>
      </c>
      <c r="BL368" s="21" t="s">
        <v>162</v>
      </c>
      <c r="BM368" s="193" t="s">
        <v>2012</v>
      </c>
    </row>
    <row r="369" spans="1:65" s="2" customFormat="1" ht="11.25">
      <c r="A369" s="38"/>
      <c r="B369" s="39"/>
      <c r="C369" s="40"/>
      <c r="D369" s="195" t="s">
        <v>164</v>
      </c>
      <c r="E369" s="40"/>
      <c r="F369" s="196" t="s">
        <v>2013</v>
      </c>
      <c r="G369" s="40"/>
      <c r="H369" s="40"/>
      <c r="I369" s="197"/>
      <c r="J369" s="40"/>
      <c r="K369" s="40"/>
      <c r="L369" s="43"/>
      <c r="M369" s="198"/>
      <c r="N369" s="199"/>
      <c r="O369" s="68"/>
      <c r="P369" s="68"/>
      <c r="Q369" s="68"/>
      <c r="R369" s="68"/>
      <c r="S369" s="68"/>
      <c r="T369" s="69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21" t="s">
        <v>164</v>
      </c>
      <c r="AU369" s="21" t="s">
        <v>169</v>
      </c>
    </row>
    <row r="370" spans="1:65" s="15" customFormat="1" ht="11.25">
      <c r="B370" s="233"/>
      <c r="C370" s="234"/>
      <c r="D370" s="202" t="s">
        <v>166</v>
      </c>
      <c r="E370" s="235" t="s">
        <v>19</v>
      </c>
      <c r="F370" s="236" t="s">
        <v>1984</v>
      </c>
      <c r="G370" s="234"/>
      <c r="H370" s="235" t="s">
        <v>19</v>
      </c>
      <c r="I370" s="237"/>
      <c r="J370" s="234"/>
      <c r="K370" s="234"/>
      <c r="L370" s="238"/>
      <c r="M370" s="239"/>
      <c r="N370" s="240"/>
      <c r="O370" s="240"/>
      <c r="P370" s="240"/>
      <c r="Q370" s="240"/>
      <c r="R370" s="240"/>
      <c r="S370" s="240"/>
      <c r="T370" s="241"/>
      <c r="AT370" s="242" t="s">
        <v>166</v>
      </c>
      <c r="AU370" s="242" t="s">
        <v>169</v>
      </c>
      <c r="AV370" s="15" t="s">
        <v>79</v>
      </c>
      <c r="AW370" s="15" t="s">
        <v>33</v>
      </c>
      <c r="AX370" s="15" t="s">
        <v>72</v>
      </c>
      <c r="AY370" s="242" t="s">
        <v>154</v>
      </c>
    </row>
    <row r="371" spans="1:65" s="15" customFormat="1" ht="11.25">
      <c r="B371" s="233"/>
      <c r="C371" s="234"/>
      <c r="D371" s="202" t="s">
        <v>166</v>
      </c>
      <c r="E371" s="235" t="s">
        <v>19</v>
      </c>
      <c r="F371" s="236" t="s">
        <v>2014</v>
      </c>
      <c r="G371" s="234"/>
      <c r="H371" s="235" t="s">
        <v>19</v>
      </c>
      <c r="I371" s="237"/>
      <c r="J371" s="234"/>
      <c r="K371" s="234"/>
      <c r="L371" s="238"/>
      <c r="M371" s="239"/>
      <c r="N371" s="240"/>
      <c r="O371" s="240"/>
      <c r="P371" s="240"/>
      <c r="Q371" s="240"/>
      <c r="R371" s="240"/>
      <c r="S371" s="240"/>
      <c r="T371" s="241"/>
      <c r="AT371" s="242" t="s">
        <v>166</v>
      </c>
      <c r="AU371" s="242" t="s">
        <v>169</v>
      </c>
      <c r="AV371" s="15" t="s">
        <v>79</v>
      </c>
      <c r="AW371" s="15" t="s">
        <v>33</v>
      </c>
      <c r="AX371" s="15" t="s">
        <v>72</v>
      </c>
      <c r="AY371" s="242" t="s">
        <v>154</v>
      </c>
    </row>
    <row r="372" spans="1:65" s="13" customFormat="1" ht="11.25">
      <c r="B372" s="200"/>
      <c r="C372" s="201"/>
      <c r="D372" s="202" t="s">
        <v>166</v>
      </c>
      <c r="E372" s="203" t="s">
        <v>19</v>
      </c>
      <c r="F372" s="204" t="s">
        <v>2015</v>
      </c>
      <c r="G372" s="201"/>
      <c r="H372" s="205">
        <v>254.32</v>
      </c>
      <c r="I372" s="206"/>
      <c r="J372" s="201"/>
      <c r="K372" s="201"/>
      <c r="L372" s="207"/>
      <c r="M372" s="208"/>
      <c r="N372" s="209"/>
      <c r="O372" s="209"/>
      <c r="P372" s="209"/>
      <c r="Q372" s="209"/>
      <c r="R372" s="209"/>
      <c r="S372" s="209"/>
      <c r="T372" s="210"/>
      <c r="AT372" s="211" t="s">
        <v>166</v>
      </c>
      <c r="AU372" s="211" t="s">
        <v>169</v>
      </c>
      <c r="AV372" s="13" t="s">
        <v>81</v>
      </c>
      <c r="AW372" s="13" t="s">
        <v>33</v>
      </c>
      <c r="AX372" s="13" t="s">
        <v>72</v>
      </c>
      <c r="AY372" s="211" t="s">
        <v>154</v>
      </c>
    </row>
    <row r="373" spans="1:65" s="14" customFormat="1" ht="11.25">
      <c r="B373" s="212"/>
      <c r="C373" s="213"/>
      <c r="D373" s="202" t="s">
        <v>166</v>
      </c>
      <c r="E373" s="214" t="s">
        <v>19</v>
      </c>
      <c r="F373" s="215" t="s">
        <v>168</v>
      </c>
      <c r="G373" s="213"/>
      <c r="H373" s="216">
        <v>254.32</v>
      </c>
      <c r="I373" s="217"/>
      <c r="J373" s="213"/>
      <c r="K373" s="213"/>
      <c r="L373" s="218"/>
      <c r="M373" s="219"/>
      <c r="N373" s="220"/>
      <c r="O373" s="220"/>
      <c r="P373" s="220"/>
      <c r="Q373" s="220"/>
      <c r="R373" s="220"/>
      <c r="S373" s="220"/>
      <c r="T373" s="221"/>
      <c r="AT373" s="222" t="s">
        <v>166</v>
      </c>
      <c r="AU373" s="222" t="s">
        <v>169</v>
      </c>
      <c r="AV373" s="14" t="s">
        <v>169</v>
      </c>
      <c r="AW373" s="14" t="s">
        <v>33</v>
      </c>
      <c r="AX373" s="14" t="s">
        <v>79</v>
      </c>
      <c r="AY373" s="222" t="s">
        <v>154</v>
      </c>
    </row>
    <row r="374" spans="1:65" s="2" customFormat="1" ht="16.5" customHeight="1">
      <c r="A374" s="38"/>
      <c r="B374" s="39"/>
      <c r="C374" s="182" t="s">
        <v>492</v>
      </c>
      <c r="D374" s="182" t="s">
        <v>157</v>
      </c>
      <c r="E374" s="183" t="s">
        <v>2016</v>
      </c>
      <c r="F374" s="184" t="s">
        <v>2017</v>
      </c>
      <c r="G374" s="185" t="s">
        <v>160</v>
      </c>
      <c r="H374" s="186">
        <v>254.32</v>
      </c>
      <c r="I374" s="187"/>
      <c r="J374" s="188">
        <f>ROUND(I374*H374,2)</f>
        <v>0</v>
      </c>
      <c r="K374" s="184" t="s">
        <v>161</v>
      </c>
      <c r="L374" s="43"/>
      <c r="M374" s="189" t="s">
        <v>19</v>
      </c>
      <c r="N374" s="190" t="s">
        <v>43</v>
      </c>
      <c r="O374" s="68"/>
      <c r="P374" s="191">
        <f>O374*H374</f>
        <v>0</v>
      </c>
      <c r="Q374" s="191">
        <v>0</v>
      </c>
      <c r="R374" s="191">
        <f>Q374*H374</f>
        <v>0</v>
      </c>
      <c r="S374" s="191">
        <v>0.09</v>
      </c>
      <c r="T374" s="192">
        <f>S374*H374</f>
        <v>22.8888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93" t="s">
        <v>162</v>
      </c>
      <c r="AT374" s="193" t="s">
        <v>157</v>
      </c>
      <c r="AU374" s="193" t="s">
        <v>169</v>
      </c>
      <c r="AY374" s="21" t="s">
        <v>154</v>
      </c>
      <c r="BE374" s="194">
        <f>IF(N374="základní",J374,0)</f>
        <v>0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21" t="s">
        <v>79</v>
      </c>
      <c r="BK374" s="194">
        <f>ROUND(I374*H374,2)</f>
        <v>0</v>
      </c>
      <c r="BL374" s="21" t="s">
        <v>162</v>
      </c>
      <c r="BM374" s="193" t="s">
        <v>2018</v>
      </c>
    </row>
    <row r="375" spans="1:65" s="2" customFormat="1" ht="11.25">
      <c r="A375" s="38"/>
      <c r="B375" s="39"/>
      <c r="C375" s="40"/>
      <c r="D375" s="195" t="s">
        <v>164</v>
      </c>
      <c r="E375" s="40"/>
      <c r="F375" s="196" t="s">
        <v>2019</v>
      </c>
      <c r="G375" s="40"/>
      <c r="H375" s="40"/>
      <c r="I375" s="197"/>
      <c r="J375" s="40"/>
      <c r="K375" s="40"/>
      <c r="L375" s="43"/>
      <c r="M375" s="198"/>
      <c r="N375" s="199"/>
      <c r="O375" s="68"/>
      <c r="P375" s="68"/>
      <c r="Q375" s="68"/>
      <c r="R375" s="68"/>
      <c r="S375" s="68"/>
      <c r="T375" s="69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21" t="s">
        <v>164</v>
      </c>
      <c r="AU375" s="21" t="s">
        <v>169</v>
      </c>
    </row>
    <row r="376" spans="1:65" s="13" customFormat="1" ht="11.25">
      <c r="B376" s="200"/>
      <c r="C376" s="201"/>
      <c r="D376" s="202" t="s">
        <v>166</v>
      </c>
      <c r="E376" s="203" t="s">
        <v>19</v>
      </c>
      <c r="F376" s="204" t="s">
        <v>2020</v>
      </c>
      <c r="G376" s="201"/>
      <c r="H376" s="205">
        <v>254.32</v>
      </c>
      <c r="I376" s="206"/>
      <c r="J376" s="201"/>
      <c r="K376" s="201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166</v>
      </c>
      <c r="AU376" s="211" t="s">
        <v>169</v>
      </c>
      <c r="AV376" s="13" t="s">
        <v>81</v>
      </c>
      <c r="AW376" s="13" t="s">
        <v>33</v>
      </c>
      <c r="AX376" s="13" t="s">
        <v>72</v>
      </c>
      <c r="AY376" s="211" t="s">
        <v>154</v>
      </c>
    </row>
    <row r="377" spans="1:65" s="14" customFormat="1" ht="11.25">
      <c r="B377" s="212"/>
      <c r="C377" s="213"/>
      <c r="D377" s="202" t="s">
        <v>166</v>
      </c>
      <c r="E377" s="214" t="s">
        <v>19</v>
      </c>
      <c r="F377" s="215" t="s">
        <v>168</v>
      </c>
      <c r="G377" s="213"/>
      <c r="H377" s="216">
        <v>254.32</v>
      </c>
      <c r="I377" s="217"/>
      <c r="J377" s="213"/>
      <c r="K377" s="213"/>
      <c r="L377" s="218"/>
      <c r="M377" s="219"/>
      <c r="N377" s="220"/>
      <c r="O377" s="220"/>
      <c r="P377" s="220"/>
      <c r="Q377" s="220"/>
      <c r="R377" s="220"/>
      <c r="S377" s="220"/>
      <c r="T377" s="221"/>
      <c r="AT377" s="222" t="s">
        <v>166</v>
      </c>
      <c r="AU377" s="222" t="s">
        <v>169</v>
      </c>
      <c r="AV377" s="14" t="s">
        <v>169</v>
      </c>
      <c r="AW377" s="14" t="s">
        <v>33</v>
      </c>
      <c r="AX377" s="14" t="s">
        <v>79</v>
      </c>
      <c r="AY377" s="222" t="s">
        <v>154</v>
      </c>
    </row>
    <row r="378" spans="1:65" s="2" customFormat="1" ht="21.75" customHeight="1">
      <c r="A378" s="38"/>
      <c r="B378" s="39"/>
      <c r="C378" s="182" t="s">
        <v>533</v>
      </c>
      <c r="D378" s="182" t="s">
        <v>157</v>
      </c>
      <c r="E378" s="183" t="s">
        <v>2021</v>
      </c>
      <c r="F378" s="184" t="s">
        <v>2022</v>
      </c>
      <c r="G378" s="185" t="s">
        <v>497</v>
      </c>
      <c r="H378" s="186">
        <v>12.715999999999999</v>
      </c>
      <c r="I378" s="187"/>
      <c r="J378" s="188">
        <f>ROUND(I378*H378,2)</f>
        <v>0</v>
      </c>
      <c r="K378" s="184" t="s">
        <v>161</v>
      </c>
      <c r="L378" s="43"/>
      <c r="M378" s="189" t="s">
        <v>19</v>
      </c>
      <c r="N378" s="190" t="s">
        <v>43</v>
      </c>
      <c r="O378" s="68"/>
      <c r="P378" s="191">
        <f>O378*H378</f>
        <v>0</v>
      </c>
      <c r="Q378" s="191">
        <v>0</v>
      </c>
      <c r="R378" s="191">
        <f>Q378*H378</f>
        <v>0</v>
      </c>
      <c r="S378" s="191">
        <v>4.7000000000000002E-3</v>
      </c>
      <c r="T378" s="192">
        <f>S378*H378</f>
        <v>5.9765199999999997E-2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93" t="s">
        <v>162</v>
      </c>
      <c r="AT378" s="193" t="s">
        <v>157</v>
      </c>
      <c r="AU378" s="193" t="s">
        <v>169</v>
      </c>
      <c r="AY378" s="21" t="s">
        <v>154</v>
      </c>
      <c r="BE378" s="194">
        <f>IF(N378="základní",J378,0)</f>
        <v>0</v>
      </c>
      <c r="BF378" s="194">
        <f>IF(N378="snížená",J378,0)</f>
        <v>0</v>
      </c>
      <c r="BG378" s="194">
        <f>IF(N378="zákl. přenesená",J378,0)</f>
        <v>0</v>
      </c>
      <c r="BH378" s="194">
        <f>IF(N378="sníž. přenesená",J378,0)</f>
        <v>0</v>
      </c>
      <c r="BI378" s="194">
        <f>IF(N378="nulová",J378,0)</f>
        <v>0</v>
      </c>
      <c r="BJ378" s="21" t="s">
        <v>79</v>
      </c>
      <c r="BK378" s="194">
        <f>ROUND(I378*H378,2)</f>
        <v>0</v>
      </c>
      <c r="BL378" s="21" t="s">
        <v>162</v>
      </c>
      <c r="BM378" s="193" t="s">
        <v>2023</v>
      </c>
    </row>
    <row r="379" spans="1:65" s="2" customFormat="1" ht="11.25">
      <c r="A379" s="38"/>
      <c r="B379" s="39"/>
      <c r="C379" s="40"/>
      <c r="D379" s="195" t="s">
        <v>164</v>
      </c>
      <c r="E379" s="40"/>
      <c r="F379" s="196" t="s">
        <v>2024</v>
      </c>
      <c r="G379" s="40"/>
      <c r="H379" s="40"/>
      <c r="I379" s="197"/>
      <c r="J379" s="40"/>
      <c r="K379" s="40"/>
      <c r="L379" s="43"/>
      <c r="M379" s="198"/>
      <c r="N379" s="199"/>
      <c r="O379" s="68"/>
      <c r="P379" s="68"/>
      <c r="Q379" s="68"/>
      <c r="R379" s="68"/>
      <c r="S379" s="68"/>
      <c r="T379" s="69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21" t="s">
        <v>164</v>
      </c>
      <c r="AU379" s="21" t="s">
        <v>169</v>
      </c>
    </row>
    <row r="380" spans="1:65" s="13" customFormat="1" ht="11.25">
      <c r="B380" s="200"/>
      <c r="C380" s="201"/>
      <c r="D380" s="202" t="s">
        <v>166</v>
      </c>
      <c r="E380" s="203" t="s">
        <v>19</v>
      </c>
      <c r="F380" s="204" t="s">
        <v>2025</v>
      </c>
      <c r="G380" s="201"/>
      <c r="H380" s="205">
        <v>12.715999999999999</v>
      </c>
      <c r="I380" s="206"/>
      <c r="J380" s="201"/>
      <c r="K380" s="201"/>
      <c r="L380" s="207"/>
      <c r="M380" s="208"/>
      <c r="N380" s="209"/>
      <c r="O380" s="209"/>
      <c r="P380" s="209"/>
      <c r="Q380" s="209"/>
      <c r="R380" s="209"/>
      <c r="S380" s="209"/>
      <c r="T380" s="210"/>
      <c r="AT380" s="211" t="s">
        <v>166</v>
      </c>
      <c r="AU380" s="211" t="s">
        <v>169</v>
      </c>
      <c r="AV380" s="13" t="s">
        <v>81</v>
      </c>
      <c r="AW380" s="13" t="s">
        <v>33</v>
      </c>
      <c r="AX380" s="13" t="s">
        <v>72</v>
      </c>
      <c r="AY380" s="211" t="s">
        <v>154</v>
      </c>
    </row>
    <row r="381" spans="1:65" s="14" customFormat="1" ht="11.25">
      <c r="B381" s="212"/>
      <c r="C381" s="213"/>
      <c r="D381" s="202" t="s">
        <v>166</v>
      </c>
      <c r="E381" s="214" t="s">
        <v>19</v>
      </c>
      <c r="F381" s="215" t="s">
        <v>168</v>
      </c>
      <c r="G381" s="213"/>
      <c r="H381" s="216">
        <v>12.715999999999999</v>
      </c>
      <c r="I381" s="217"/>
      <c r="J381" s="213"/>
      <c r="K381" s="213"/>
      <c r="L381" s="218"/>
      <c r="M381" s="219"/>
      <c r="N381" s="220"/>
      <c r="O381" s="220"/>
      <c r="P381" s="220"/>
      <c r="Q381" s="220"/>
      <c r="R381" s="220"/>
      <c r="S381" s="220"/>
      <c r="T381" s="221"/>
      <c r="AT381" s="222" t="s">
        <v>166</v>
      </c>
      <c r="AU381" s="222" t="s">
        <v>169</v>
      </c>
      <c r="AV381" s="14" t="s">
        <v>169</v>
      </c>
      <c r="AW381" s="14" t="s">
        <v>33</v>
      </c>
      <c r="AX381" s="14" t="s">
        <v>79</v>
      </c>
      <c r="AY381" s="222" t="s">
        <v>154</v>
      </c>
    </row>
    <row r="382" spans="1:65" s="2" customFormat="1" ht="24.2" customHeight="1">
      <c r="A382" s="38"/>
      <c r="B382" s="39"/>
      <c r="C382" s="182" t="s">
        <v>586</v>
      </c>
      <c r="D382" s="182" t="s">
        <v>157</v>
      </c>
      <c r="E382" s="183" t="s">
        <v>2026</v>
      </c>
      <c r="F382" s="184" t="s">
        <v>2027</v>
      </c>
      <c r="G382" s="185" t="s">
        <v>160</v>
      </c>
      <c r="H382" s="186">
        <v>0.5</v>
      </c>
      <c r="I382" s="187"/>
      <c r="J382" s="188">
        <f>ROUND(I382*H382,2)</f>
        <v>0</v>
      </c>
      <c r="K382" s="184" t="s">
        <v>161</v>
      </c>
      <c r="L382" s="43"/>
      <c r="M382" s="189" t="s">
        <v>19</v>
      </c>
      <c r="N382" s="190" t="s">
        <v>43</v>
      </c>
      <c r="O382" s="68"/>
      <c r="P382" s="191">
        <f>O382*H382</f>
        <v>0</v>
      </c>
      <c r="Q382" s="191">
        <v>0</v>
      </c>
      <c r="R382" s="191">
        <f>Q382*H382</f>
        <v>0</v>
      </c>
      <c r="S382" s="191">
        <v>8.8999999999999996E-2</v>
      </c>
      <c r="T382" s="192">
        <f>S382*H382</f>
        <v>4.4499999999999998E-2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93" t="s">
        <v>162</v>
      </c>
      <c r="AT382" s="193" t="s">
        <v>157</v>
      </c>
      <c r="AU382" s="193" t="s">
        <v>169</v>
      </c>
      <c r="AY382" s="21" t="s">
        <v>154</v>
      </c>
      <c r="BE382" s="194">
        <f>IF(N382="základní",J382,0)</f>
        <v>0</v>
      </c>
      <c r="BF382" s="194">
        <f>IF(N382="snížená",J382,0)</f>
        <v>0</v>
      </c>
      <c r="BG382" s="194">
        <f>IF(N382="zákl. přenesená",J382,0)</f>
        <v>0</v>
      </c>
      <c r="BH382" s="194">
        <f>IF(N382="sníž. přenesená",J382,0)</f>
        <v>0</v>
      </c>
      <c r="BI382" s="194">
        <f>IF(N382="nulová",J382,0)</f>
        <v>0</v>
      </c>
      <c r="BJ382" s="21" t="s">
        <v>79</v>
      </c>
      <c r="BK382" s="194">
        <f>ROUND(I382*H382,2)</f>
        <v>0</v>
      </c>
      <c r="BL382" s="21" t="s">
        <v>162</v>
      </c>
      <c r="BM382" s="193" t="s">
        <v>2028</v>
      </c>
    </row>
    <row r="383" spans="1:65" s="2" customFormat="1" ht="11.25">
      <c r="A383" s="38"/>
      <c r="B383" s="39"/>
      <c r="C383" s="40"/>
      <c r="D383" s="195" t="s">
        <v>164</v>
      </c>
      <c r="E383" s="40"/>
      <c r="F383" s="196" t="s">
        <v>2029</v>
      </c>
      <c r="G383" s="40"/>
      <c r="H383" s="40"/>
      <c r="I383" s="197"/>
      <c r="J383" s="40"/>
      <c r="K383" s="40"/>
      <c r="L383" s="43"/>
      <c r="M383" s="198"/>
      <c r="N383" s="199"/>
      <c r="O383" s="68"/>
      <c r="P383" s="68"/>
      <c r="Q383" s="68"/>
      <c r="R383" s="68"/>
      <c r="S383" s="68"/>
      <c r="T383" s="69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21" t="s">
        <v>164</v>
      </c>
      <c r="AU383" s="21" t="s">
        <v>169</v>
      </c>
    </row>
    <row r="384" spans="1:65" s="13" customFormat="1" ht="11.25">
      <c r="B384" s="200"/>
      <c r="C384" s="201"/>
      <c r="D384" s="202" t="s">
        <v>166</v>
      </c>
      <c r="E384" s="203" t="s">
        <v>19</v>
      </c>
      <c r="F384" s="204" t="s">
        <v>2030</v>
      </c>
      <c r="G384" s="201"/>
      <c r="H384" s="205">
        <v>0.5</v>
      </c>
      <c r="I384" s="206"/>
      <c r="J384" s="201"/>
      <c r="K384" s="201"/>
      <c r="L384" s="207"/>
      <c r="M384" s="208"/>
      <c r="N384" s="209"/>
      <c r="O384" s="209"/>
      <c r="P384" s="209"/>
      <c r="Q384" s="209"/>
      <c r="R384" s="209"/>
      <c r="S384" s="209"/>
      <c r="T384" s="210"/>
      <c r="AT384" s="211" t="s">
        <v>166</v>
      </c>
      <c r="AU384" s="211" t="s">
        <v>169</v>
      </c>
      <c r="AV384" s="13" t="s">
        <v>81</v>
      </c>
      <c r="AW384" s="13" t="s">
        <v>33</v>
      </c>
      <c r="AX384" s="13" t="s">
        <v>72</v>
      </c>
      <c r="AY384" s="211" t="s">
        <v>154</v>
      </c>
    </row>
    <row r="385" spans="1:65" s="14" customFormat="1" ht="11.25">
      <c r="B385" s="212"/>
      <c r="C385" s="213"/>
      <c r="D385" s="202" t="s">
        <v>166</v>
      </c>
      <c r="E385" s="214" t="s">
        <v>19</v>
      </c>
      <c r="F385" s="215" t="s">
        <v>168</v>
      </c>
      <c r="G385" s="213"/>
      <c r="H385" s="216">
        <v>0.5</v>
      </c>
      <c r="I385" s="217"/>
      <c r="J385" s="213"/>
      <c r="K385" s="213"/>
      <c r="L385" s="218"/>
      <c r="M385" s="219"/>
      <c r="N385" s="220"/>
      <c r="O385" s="220"/>
      <c r="P385" s="220"/>
      <c r="Q385" s="220"/>
      <c r="R385" s="220"/>
      <c r="S385" s="220"/>
      <c r="T385" s="221"/>
      <c r="AT385" s="222" t="s">
        <v>166</v>
      </c>
      <c r="AU385" s="222" t="s">
        <v>169</v>
      </c>
      <c r="AV385" s="14" t="s">
        <v>169</v>
      </c>
      <c r="AW385" s="14" t="s">
        <v>33</v>
      </c>
      <c r="AX385" s="14" t="s">
        <v>79</v>
      </c>
      <c r="AY385" s="222" t="s">
        <v>154</v>
      </c>
    </row>
    <row r="386" spans="1:65" s="2" customFormat="1" ht="24.2" customHeight="1">
      <c r="A386" s="38"/>
      <c r="B386" s="39"/>
      <c r="C386" s="182" t="s">
        <v>593</v>
      </c>
      <c r="D386" s="182" t="s">
        <v>157</v>
      </c>
      <c r="E386" s="183" t="s">
        <v>2031</v>
      </c>
      <c r="F386" s="184" t="s">
        <v>2032</v>
      </c>
      <c r="G386" s="185" t="s">
        <v>160</v>
      </c>
      <c r="H386" s="186">
        <v>48.66</v>
      </c>
      <c r="I386" s="187"/>
      <c r="J386" s="188">
        <f>ROUND(I386*H386,2)</f>
        <v>0</v>
      </c>
      <c r="K386" s="184" t="s">
        <v>161</v>
      </c>
      <c r="L386" s="43"/>
      <c r="M386" s="189" t="s">
        <v>19</v>
      </c>
      <c r="N386" s="190" t="s">
        <v>43</v>
      </c>
      <c r="O386" s="68"/>
      <c r="P386" s="191">
        <f>O386*H386</f>
        <v>0</v>
      </c>
      <c r="Q386" s="191">
        <v>0</v>
      </c>
      <c r="R386" s="191">
        <f>Q386*H386</f>
        <v>0</v>
      </c>
      <c r="S386" s="191">
        <v>0.05</v>
      </c>
      <c r="T386" s="192">
        <f>S386*H386</f>
        <v>2.4329999999999998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93" t="s">
        <v>162</v>
      </c>
      <c r="AT386" s="193" t="s">
        <v>157</v>
      </c>
      <c r="AU386" s="193" t="s">
        <v>169</v>
      </c>
      <c r="AY386" s="21" t="s">
        <v>154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21" t="s">
        <v>79</v>
      </c>
      <c r="BK386" s="194">
        <f>ROUND(I386*H386,2)</f>
        <v>0</v>
      </c>
      <c r="BL386" s="21" t="s">
        <v>162</v>
      </c>
      <c r="BM386" s="193" t="s">
        <v>2033</v>
      </c>
    </row>
    <row r="387" spans="1:65" s="2" customFormat="1" ht="11.25">
      <c r="A387" s="38"/>
      <c r="B387" s="39"/>
      <c r="C387" s="40"/>
      <c r="D387" s="195" t="s">
        <v>164</v>
      </c>
      <c r="E387" s="40"/>
      <c r="F387" s="196" t="s">
        <v>2034</v>
      </c>
      <c r="G387" s="40"/>
      <c r="H387" s="40"/>
      <c r="I387" s="197"/>
      <c r="J387" s="40"/>
      <c r="K387" s="40"/>
      <c r="L387" s="43"/>
      <c r="M387" s="198"/>
      <c r="N387" s="199"/>
      <c r="O387" s="68"/>
      <c r="P387" s="68"/>
      <c r="Q387" s="68"/>
      <c r="R387" s="68"/>
      <c r="S387" s="68"/>
      <c r="T387" s="69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21" t="s">
        <v>164</v>
      </c>
      <c r="AU387" s="21" t="s">
        <v>169</v>
      </c>
    </row>
    <row r="388" spans="1:65" s="13" customFormat="1" ht="11.25">
      <c r="B388" s="200"/>
      <c r="C388" s="201"/>
      <c r="D388" s="202" t="s">
        <v>166</v>
      </c>
      <c r="E388" s="203" t="s">
        <v>19</v>
      </c>
      <c r="F388" s="204" t="s">
        <v>2035</v>
      </c>
      <c r="G388" s="201"/>
      <c r="H388" s="205">
        <v>48.66</v>
      </c>
      <c r="I388" s="206"/>
      <c r="J388" s="201"/>
      <c r="K388" s="201"/>
      <c r="L388" s="207"/>
      <c r="M388" s="208"/>
      <c r="N388" s="209"/>
      <c r="O388" s="209"/>
      <c r="P388" s="209"/>
      <c r="Q388" s="209"/>
      <c r="R388" s="209"/>
      <c r="S388" s="209"/>
      <c r="T388" s="210"/>
      <c r="AT388" s="211" t="s">
        <v>166</v>
      </c>
      <c r="AU388" s="211" t="s">
        <v>169</v>
      </c>
      <c r="AV388" s="13" t="s">
        <v>81</v>
      </c>
      <c r="AW388" s="13" t="s">
        <v>33</v>
      </c>
      <c r="AX388" s="13" t="s">
        <v>72</v>
      </c>
      <c r="AY388" s="211" t="s">
        <v>154</v>
      </c>
    </row>
    <row r="389" spans="1:65" s="14" customFormat="1" ht="11.25">
      <c r="B389" s="212"/>
      <c r="C389" s="213"/>
      <c r="D389" s="202" t="s">
        <v>166</v>
      </c>
      <c r="E389" s="214" t="s">
        <v>19</v>
      </c>
      <c r="F389" s="215" t="s">
        <v>168</v>
      </c>
      <c r="G389" s="213"/>
      <c r="H389" s="216">
        <v>48.66</v>
      </c>
      <c r="I389" s="217"/>
      <c r="J389" s="213"/>
      <c r="K389" s="213"/>
      <c r="L389" s="218"/>
      <c r="M389" s="219"/>
      <c r="N389" s="220"/>
      <c r="O389" s="220"/>
      <c r="P389" s="220"/>
      <c r="Q389" s="220"/>
      <c r="R389" s="220"/>
      <c r="S389" s="220"/>
      <c r="T389" s="221"/>
      <c r="AT389" s="222" t="s">
        <v>166</v>
      </c>
      <c r="AU389" s="222" t="s">
        <v>169</v>
      </c>
      <c r="AV389" s="14" t="s">
        <v>169</v>
      </c>
      <c r="AW389" s="14" t="s">
        <v>33</v>
      </c>
      <c r="AX389" s="14" t="s">
        <v>79</v>
      </c>
      <c r="AY389" s="222" t="s">
        <v>154</v>
      </c>
    </row>
    <row r="390" spans="1:65" s="2" customFormat="1" ht="24.2" customHeight="1">
      <c r="A390" s="38"/>
      <c r="B390" s="39"/>
      <c r="C390" s="182" t="s">
        <v>600</v>
      </c>
      <c r="D390" s="182" t="s">
        <v>157</v>
      </c>
      <c r="E390" s="183" t="s">
        <v>744</v>
      </c>
      <c r="F390" s="184" t="s">
        <v>745</v>
      </c>
      <c r="G390" s="185" t="s">
        <v>160</v>
      </c>
      <c r="H390" s="186">
        <v>22.11</v>
      </c>
      <c r="I390" s="187"/>
      <c r="J390" s="188">
        <f>ROUND(I390*H390,2)</f>
        <v>0</v>
      </c>
      <c r="K390" s="184" t="s">
        <v>161</v>
      </c>
      <c r="L390" s="43"/>
      <c r="M390" s="189" t="s">
        <v>19</v>
      </c>
      <c r="N390" s="190" t="s">
        <v>43</v>
      </c>
      <c r="O390" s="68"/>
      <c r="P390" s="191">
        <f>O390*H390</f>
        <v>0</v>
      </c>
      <c r="Q390" s="191">
        <v>0</v>
      </c>
      <c r="R390" s="191">
        <f>Q390*H390</f>
        <v>0</v>
      </c>
      <c r="S390" s="191">
        <v>5.5E-2</v>
      </c>
      <c r="T390" s="192">
        <f>S390*H390</f>
        <v>1.2160500000000001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93" t="s">
        <v>162</v>
      </c>
      <c r="AT390" s="193" t="s">
        <v>157</v>
      </c>
      <c r="AU390" s="193" t="s">
        <v>169</v>
      </c>
      <c r="AY390" s="21" t="s">
        <v>154</v>
      </c>
      <c r="BE390" s="194">
        <f>IF(N390="základní",J390,0)</f>
        <v>0</v>
      </c>
      <c r="BF390" s="194">
        <f>IF(N390="snížená",J390,0)</f>
        <v>0</v>
      </c>
      <c r="BG390" s="194">
        <f>IF(N390="zákl. přenesená",J390,0)</f>
        <v>0</v>
      </c>
      <c r="BH390" s="194">
        <f>IF(N390="sníž. přenesená",J390,0)</f>
        <v>0</v>
      </c>
      <c r="BI390" s="194">
        <f>IF(N390="nulová",J390,0)</f>
        <v>0</v>
      </c>
      <c r="BJ390" s="21" t="s">
        <v>79</v>
      </c>
      <c r="BK390" s="194">
        <f>ROUND(I390*H390,2)</f>
        <v>0</v>
      </c>
      <c r="BL390" s="21" t="s">
        <v>162</v>
      </c>
      <c r="BM390" s="193" t="s">
        <v>2036</v>
      </c>
    </row>
    <row r="391" spans="1:65" s="2" customFormat="1" ht="11.25">
      <c r="A391" s="38"/>
      <c r="B391" s="39"/>
      <c r="C391" s="40"/>
      <c r="D391" s="195" t="s">
        <v>164</v>
      </c>
      <c r="E391" s="40"/>
      <c r="F391" s="196" t="s">
        <v>747</v>
      </c>
      <c r="G391" s="40"/>
      <c r="H391" s="40"/>
      <c r="I391" s="197"/>
      <c r="J391" s="40"/>
      <c r="K391" s="40"/>
      <c r="L391" s="43"/>
      <c r="M391" s="198"/>
      <c r="N391" s="199"/>
      <c r="O391" s="68"/>
      <c r="P391" s="68"/>
      <c r="Q391" s="68"/>
      <c r="R391" s="68"/>
      <c r="S391" s="68"/>
      <c r="T391" s="69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21" t="s">
        <v>164</v>
      </c>
      <c r="AU391" s="21" t="s">
        <v>169</v>
      </c>
    </row>
    <row r="392" spans="1:65" s="15" customFormat="1" ht="11.25">
      <c r="B392" s="233"/>
      <c r="C392" s="234"/>
      <c r="D392" s="202" t="s">
        <v>166</v>
      </c>
      <c r="E392" s="235" t="s">
        <v>19</v>
      </c>
      <c r="F392" s="236" t="s">
        <v>2037</v>
      </c>
      <c r="G392" s="234"/>
      <c r="H392" s="235" t="s">
        <v>19</v>
      </c>
      <c r="I392" s="237"/>
      <c r="J392" s="234"/>
      <c r="K392" s="234"/>
      <c r="L392" s="238"/>
      <c r="M392" s="239"/>
      <c r="N392" s="240"/>
      <c r="O392" s="240"/>
      <c r="P392" s="240"/>
      <c r="Q392" s="240"/>
      <c r="R392" s="240"/>
      <c r="S392" s="240"/>
      <c r="T392" s="241"/>
      <c r="AT392" s="242" t="s">
        <v>166</v>
      </c>
      <c r="AU392" s="242" t="s">
        <v>169</v>
      </c>
      <c r="AV392" s="15" t="s">
        <v>79</v>
      </c>
      <c r="AW392" s="15" t="s">
        <v>33</v>
      </c>
      <c r="AX392" s="15" t="s">
        <v>72</v>
      </c>
      <c r="AY392" s="242" t="s">
        <v>154</v>
      </c>
    </row>
    <row r="393" spans="1:65" s="13" customFormat="1" ht="11.25">
      <c r="B393" s="200"/>
      <c r="C393" s="201"/>
      <c r="D393" s="202" t="s">
        <v>166</v>
      </c>
      <c r="E393" s="203" t="s">
        <v>19</v>
      </c>
      <c r="F393" s="204" t="s">
        <v>2038</v>
      </c>
      <c r="G393" s="201"/>
      <c r="H393" s="205">
        <v>22.11</v>
      </c>
      <c r="I393" s="206"/>
      <c r="J393" s="201"/>
      <c r="K393" s="201"/>
      <c r="L393" s="207"/>
      <c r="M393" s="208"/>
      <c r="N393" s="209"/>
      <c r="O393" s="209"/>
      <c r="P393" s="209"/>
      <c r="Q393" s="209"/>
      <c r="R393" s="209"/>
      <c r="S393" s="209"/>
      <c r="T393" s="210"/>
      <c r="AT393" s="211" t="s">
        <v>166</v>
      </c>
      <c r="AU393" s="211" t="s">
        <v>169</v>
      </c>
      <c r="AV393" s="13" t="s">
        <v>81</v>
      </c>
      <c r="AW393" s="13" t="s">
        <v>33</v>
      </c>
      <c r="AX393" s="13" t="s">
        <v>72</v>
      </c>
      <c r="AY393" s="211" t="s">
        <v>154</v>
      </c>
    </row>
    <row r="394" spans="1:65" s="14" customFormat="1" ht="11.25">
      <c r="B394" s="212"/>
      <c r="C394" s="213"/>
      <c r="D394" s="202" t="s">
        <v>166</v>
      </c>
      <c r="E394" s="214" t="s">
        <v>19</v>
      </c>
      <c r="F394" s="215" t="s">
        <v>168</v>
      </c>
      <c r="G394" s="213"/>
      <c r="H394" s="216">
        <v>22.11</v>
      </c>
      <c r="I394" s="217"/>
      <c r="J394" s="213"/>
      <c r="K394" s="213"/>
      <c r="L394" s="218"/>
      <c r="M394" s="219"/>
      <c r="N394" s="220"/>
      <c r="O394" s="220"/>
      <c r="P394" s="220"/>
      <c r="Q394" s="220"/>
      <c r="R394" s="220"/>
      <c r="S394" s="220"/>
      <c r="T394" s="221"/>
      <c r="AT394" s="222" t="s">
        <v>166</v>
      </c>
      <c r="AU394" s="222" t="s">
        <v>169</v>
      </c>
      <c r="AV394" s="14" t="s">
        <v>169</v>
      </c>
      <c r="AW394" s="14" t="s">
        <v>33</v>
      </c>
      <c r="AX394" s="14" t="s">
        <v>79</v>
      </c>
      <c r="AY394" s="222" t="s">
        <v>154</v>
      </c>
    </row>
    <row r="395" spans="1:65" s="2" customFormat="1" ht="16.5" customHeight="1">
      <c r="A395" s="38"/>
      <c r="B395" s="39"/>
      <c r="C395" s="182" t="s">
        <v>606</v>
      </c>
      <c r="D395" s="182" t="s">
        <v>157</v>
      </c>
      <c r="E395" s="183" t="s">
        <v>630</v>
      </c>
      <c r="F395" s="184" t="s">
        <v>631</v>
      </c>
      <c r="G395" s="185" t="s">
        <v>240</v>
      </c>
      <c r="H395" s="186">
        <v>23</v>
      </c>
      <c r="I395" s="187"/>
      <c r="J395" s="188">
        <f>ROUND(I395*H395,2)</f>
        <v>0</v>
      </c>
      <c r="K395" s="184" t="s">
        <v>161</v>
      </c>
      <c r="L395" s="43"/>
      <c r="M395" s="189" t="s">
        <v>19</v>
      </c>
      <c r="N395" s="190" t="s">
        <v>43</v>
      </c>
      <c r="O395" s="68"/>
      <c r="P395" s="191">
        <f>O395*H395</f>
        <v>0</v>
      </c>
      <c r="Q395" s="191">
        <v>0</v>
      </c>
      <c r="R395" s="191">
        <f>Q395*H395</f>
        <v>0</v>
      </c>
      <c r="S395" s="191">
        <v>1.67E-3</v>
      </c>
      <c r="T395" s="192">
        <f>S395*H395</f>
        <v>3.841E-2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193" t="s">
        <v>162</v>
      </c>
      <c r="AT395" s="193" t="s">
        <v>157</v>
      </c>
      <c r="AU395" s="193" t="s">
        <v>169</v>
      </c>
      <c r="AY395" s="21" t="s">
        <v>154</v>
      </c>
      <c r="BE395" s="194">
        <f>IF(N395="základní",J395,0)</f>
        <v>0</v>
      </c>
      <c r="BF395" s="194">
        <f>IF(N395="snížená",J395,0)</f>
        <v>0</v>
      </c>
      <c r="BG395" s="194">
        <f>IF(N395="zákl. přenesená",J395,0)</f>
        <v>0</v>
      </c>
      <c r="BH395" s="194">
        <f>IF(N395="sníž. přenesená",J395,0)</f>
        <v>0</v>
      </c>
      <c r="BI395" s="194">
        <f>IF(N395="nulová",J395,0)</f>
        <v>0</v>
      </c>
      <c r="BJ395" s="21" t="s">
        <v>79</v>
      </c>
      <c r="BK395" s="194">
        <f>ROUND(I395*H395,2)</f>
        <v>0</v>
      </c>
      <c r="BL395" s="21" t="s">
        <v>162</v>
      </c>
      <c r="BM395" s="193" t="s">
        <v>2039</v>
      </c>
    </row>
    <row r="396" spans="1:65" s="2" customFormat="1" ht="11.25">
      <c r="A396" s="38"/>
      <c r="B396" s="39"/>
      <c r="C396" s="40"/>
      <c r="D396" s="195" t="s">
        <v>164</v>
      </c>
      <c r="E396" s="40"/>
      <c r="F396" s="196" t="s">
        <v>633</v>
      </c>
      <c r="G396" s="40"/>
      <c r="H396" s="40"/>
      <c r="I396" s="197"/>
      <c r="J396" s="40"/>
      <c r="K396" s="40"/>
      <c r="L396" s="43"/>
      <c r="M396" s="198"/>
      <c r="N396" s="199"/>
      <c r="O396" s="68"/>
      <c r="P396" s="68"/>
      <c r="Q396" s="68"/>
      <c r="R396" s="68"/>
      <c r="S396" s="68"/>
      <c r="T396" s="69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21" t="s">
        <v>164</v>
      </c>
      <c r="AU396" s="21" t="s">
        <v>169</v>
      </c>
    </row>
    <row r="397" spans="1:65" s="13" customFormat="1" ht="11.25">
      <c r="B397" s="200"/>
      <c r="C397" s="201"/>
      <c r="D397" s="202" t="s">
        <v>166</v>
      </c>
      <c r="E397" s="203" t="s">
        <v>19</v>
      </c>
      <c r="F397" s="204" t="s">
        <v>2040</v>
      </c>
      <c r="G397" s="201"/>
      <c r="H397" s="205">
        <v>23</v>
      </c>
      <c r="I397" s="206"/>
      <c r="J397" s="201"/>
      <c r="K397" s="201"/>
      <c r="L397" s="207"/>
      <c r="M397" s="208"/>
      <c r="N397" s="209"/>
      <c r="O397" s="209"/>
      <c r="P397" s="209"/>
      <c r="Q397" s="209"/>
      <c r="R397" s="209"/>
      <c r="S397" s="209"/>
      <c r="T397" s="210"/>
      <c r="AT397" s="211" t="s">
        <v>166</v>
      </c>
      <c r="AU397" s="211" t="s">
        <v>169</v>
      </c>
      <c r="AV397" s="13" t="s">
        <v>81</v>
      </c>
      <c r="AW397" s="13" t="s">
        <v>33</v>
      </c>
      <c r="AX397" s="13" t="s">
        <v>72</v>
      </c>
      <c r="AY397" s="211" t="s">
        <v>154</v>
      </c>
    </row>
    <row r="398" spans="1:65" s="14" customFormat="1" ht="11.25">
      <c r="B398" s="212"/>
      <c r="C398" s="213"/>
      <c r="D398" s="202" t="s">
        <v>166</v>
      </c>
      <c r="E398" s="214" t="s">
        <v>19</v>
      </c>
      <c r="F398" s="215" t="s">
        <v>168</v>
      </c>
      <c r="G398" s="213"/>
      <c r="H398" s="216">
        <v>23</v>
      </c>
      <c r="I398" s="217"/>
      <c r="J398" s="213"/>
      <c r="K398" s="213"/>
      <c r="L398" s="218"/>
      <c r="M398" s="219"/>
      <c r="N398" s="220"/>
      <c r="O398" s="220"/>
      <c r="P398" s="220"/>
      <c r="Q398" s="220"/>
      <c r="R398" s="220"/>
      <c r="S398" s="220"/>
      <c r="T398" s="221"/>
      <c r="AT398" s="222" t="s">
        <v>166</v>
      </c>
      <c r="AU398" s="222" t="s">
        <v>169</v>
      </c>
      <c r="AV398" s="14" t="s">
        <v>169</v>
      </c>
      <c r="AW398" s="14" t="s">
        <v>33</v>
      </c>
      <c r="AX398" s="14" t="s">
        <v>79</v>
      </c>
      <c r="AY398" s="222" t="s">
        <v>154</v>
      </c>
    </row>
    <row r="399" spans="1:65" s="2" customFormat="1" ht="16.5" customHeight="1">
      <c r="A399" s="38"/>
      <c r="B399" s="39"/>
      <c r="C399" s="182" t="s">
        <v>612</v>
      </c>
      <c r="D399" s="182" t="s">
        <v>157</v>
      </c>
      <c r="E399" s="183" t="s">
        <v>687</v>
      </c>
      <c r="F399" s="184" t="s">
        <v>688</v>
      </c>
      <c r="G399" s="185" t="s">
        <v>240</v>
      </c>
      <c r="H399" s="186">
        <v>23</v>
      </c>
      <c r="I399" s="187"/>
      <c r="J399" s="188">
        <f>ROUND(I399*H399,2)</f>
        <v>0</v>
      </c>
      <c r="K399" s="184" t="s">
        <v>161</v>
      </c>
      <c r="L399" s="43"/>
      <c r="M399" s="189" t="s">
        <v>19</v>
      </c>
      <c r="N399" s="190" t="s">
        <v>43</v>
      </c>
      <c r="O399" s="68"/>
      <c r="P399" s="191">
        <f>O399*H399</f>
        <v>0</v>
      </c>
      <c r="Q399" s="191">
        <v>0</v>
      </c>
      <c r="R399" s="191">
        <f>Q399*H399</f>
        <v>0</v>
      </c>
      <c r="S399" s="191">
        <v>2E-3</v>
      </c>
      <c r="T399" s="192">
        <f>S399*H399</f>
        <v>4.5999999999999999E-2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93" t="s">
        <v>162</v>
      </c>
      <c r="AT399" s="193" t="s">
        <v>157</v>
      </c>
      <c r="AU399" s="193" t="s">
        <v>169</v>
      </c>
      <c r="AY399" s="21" t="s">
        <v>154</v>
      </c>
      <c r="BE399" s="194">
        <f>IF(N399="základní",J399,0)</f>
        <v>0</v>
      </c>
      <c r="BF399" s="194">
        <f>IF(N399="snížená",J399,0)</f>
        <v>0</v>
      </c>
      <c r="BG399" s="194">
        <f>IF(N399="zákl. přenesená",J399,0)</f>
        <v>0</v>
      </c>
      <c r="BH399" s="194">
        <f>IF(N399="sníž. přenesená",J399,0)</f>
        <v>0</v>
      </c>
      <c r="BI399" s="194">
        <f>IF(N399="nulová",J399,0)</f>
        <v>0</v>
      </c>
      <c r="BJ399" s="21" t="s">
        <v>79</v>
      </c>
      <c r="BK399" s="194">
        <f>ROUND(I399*H399,2)</f>
        <v>0</v>
      </c>
      <c r="BL399" s="21" t="s">
        <v>162</v>
      </c>
      <c r="BM399" s="193" t="s">
        <v>2041</v>
      </c>
    </row>
    <row r="400" spans="1:65" s="2" customFormat="1" ht="11.25">
      <c r="A400" s="38"/>
      <c r="B400" s="39"/>
      <c r="C400" s="40"/>
      <c r="D400" s="195" t="s">
        <v>164</v>
      </c>
      <c r="E400" s="40"/>
      <c r="F400" s="196" t="s">
        <v>690</v>
      </c>
      <c r="G400" s="40"/>
      <c r="H400" s="40"/>
      <c r="I400" s="197"/>
      <c r="J400" s="40"/>
      <c r="K400" s="40"/>
      <c r="L400" s="43"/>
      <c r="M400" s="198"/>
      <c r="N400" s="199"/>
      <c r="O400" s="68"/>
      <c r="P400" s="68"/>
      <c r="Q400" s="68"/>
      <c r="R400" s="68"/>
      <c r="S400" s="68"/>
      <c r="T400" s="69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21" t="s">
        <v>164</v>
      </c>
      <c r="AU400" s="21" t="s">
        <v>169</v>
      </c>
    </row>
    <row r="401" spans="1:65" s="13" customFormat="1" ht="11.25">
      <c r="B401" s="200"/>
      <c r="C401" s="201"/>
      <c r="D401" s="202" t="s">
        <v>166</v>
      </c>
      <c r="E401" s="203" t="s">
        <v>19</v>
      </c>
      <c r="F401" s="204" t="s">
        <v>2040</v>
      </c>
      <c r="G401" s="201"/>
      <c r="H401" s="205">
        <v>23</v>
      </c>
      <c r="I401" s="206"/>
      <c r="J401" s="201"/>
      <c r="K401" s="201"/>
      <c r="L401" s="207"/>
      <c r="M401" s="208"/>
      <c r="N401" s="209"/>
      <c r="O401" s="209"/>
      <c r="P401" s="209"/>
      <c r="Q401" s="209"/>
      <c r="R401" s="209"/>
      <c r="S401" s="209"/>
      <c r="T401" s="210"/>
      <c r="AT401" s="211" t="s">
        <v>166</v>
      </c>
      <c r="AU401" s="211" t="s">
        <v>169</v>
      </c>
      <c r="AV401" s="13" t="s">
        <v>81</v>
      </c>
      <c r="AW401" s="13" t="s">
        <v>33</v>
      </c>
      <c r="AX401" s="13" t="s">
        <v>72</v>
      </c>
      <c r="AY401" s="211" t="s">
        <v>154</v>
      </c>
    </row>
    <row r="402" spans="1:65" s="14" customFormat="1" ht="11.25">
      <c r="B402" s="212"/>
      <c r="C402" s="213"/>
      <c r="D402" s="202" t="s">
        <v>166</v>
      </c>
      <c r="E402" s="214" t="s">
        <v>19</v>
      </c>
      <c r="F402" s="215" t="s">
        <v>168</v>
      </c>
      <c r="G402" s="213"/>
      <c r="H402" s="216">
        <v>23</v>
      </c>
      <c r="I402" s="217"/>
      <c r="J402" s="213"/>
      <c r="K402" s="213"/>
      <c r="L402" s="218"/>
      <c r="M402" s="219"/>
      <c r="N402" s="220"/>
      <c r="O402" s="220"/>
      <c r="P402" s="220"/>
      <c r="Q402" s="220"/>
      <c r="R402" s="220"/>
      <c r="S402" s="220"/>
      <c r="T402" s="221"/>
      <c r="AT402" s="222" t="s">
        <v>166</v>
      </c>
      <c r="AU402" s="222" t="s">
        <v>169</v>
      </c>
      <c r="AV402" s="14" t="s">
        <v>169</v>
      </c>
      <c r="AW402" s="14" t="s">
        <v>33</v>
      </c>
      <c r="AX402" s="14" t="s">
        <v>79</v>
      </c>
      <c r="AY402" s="222" t="s">
        <v>154</v>
      </c>
    </row>
    <row r="403" spans="1:65" s="2" customFormat="1" ht="16.5" customHeight="1">
      <c r="A403" s="38"/>
      <c r="B403" s="39"/>
      <c r="C403" s="182" t="s">
        <v>617</v>
      </c>
      <c r="D403" s="182" t="s">
        <v>157</v>
      </c>
      <c r="E403" s="183" t="s">
        <v>2042</v>
      </c>
      <c r="F403" s="184" t="s">
        <v>2043</v>
      </c>
      <c r="G403" s="185" t="s">
        <v>160</v>
      </c>
      <c r="H403" s="186">
        <v>3.96</v>
      </c>
      <c r="I403" s="187"/>
      <c r="J403" s="188">
        <f>ROUND(I403*H403,2)</f>
        <v>0</v>
      </c>
      <c r="K403" s="184" t="s">
        <v>161</v>
      </c>
      <c r="L403" s="43"/>
      <c r="M403" s="189" t="s">
        <v>19</v>
      </c>
      <c r="N403" s="190" t="s">
        <v>43</v>
      </c>
      <c r="O403" s="68"/>
      <c r="P403" s="191">
        <f>O403*H403</f>
        <v>0</v>
      </c>
      <c r="Q403" s="191">
        <v>0</v>
      </c>
      <c r="R403" s="191">
        <f>Q403*H403</f>
        <v>0</v>
      </c>
      <c r="S403" s="191">
        <v>7.0000000000000001E-3</v>
      </c>
      <c r="T403" s="192">
        <f>S403*H403</f>
        <v>2.7720000000000002E-2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93" t="s">
        <v>162</v>
      </c>
      <c r="AT403" s="193" t="s">
        <v>157</v>
      </c>
      <c r="AU403" s="193" t="s">
        <v>169</v>
      </c>
      <c r="AY403" s="21" t="s">
        <v>154</v>
      </c>
      <c r="BE403" s="194">
        <f>IF(N403="základní",J403,0)</f>
        <v>0</v>
      </c>
      <c r="BF403" s="194">
        <f>IF(N403="snížená",J403,0)</f>
        <v>0</v>
      </c>
      <c r="BG403" s="194">
        <f>IF(N403="zákl. přenesená",J403,0)</f>
        <v>0</v>
      </c>
      <c r="BH403" s="194">
        <f>IF(N403="sníž. přenesená",J403,0)</f>
        <v>0</v>
      </c>
      <c r="BI403" s="194">
        <f>IF(N403="nulová",J403,0)</f>
        <v>0</v>
      </c>
      <c r="BJ403" s="21" t="s">
        <v>79</v>
      </c>
      <c r="BK403" s="194">
        <f>ROUND(I403*H403,2)</f>
        <v>0</v>
      </c>
      <c r="BL403" s="21" t="s">
        <v>162</v>
      </c>
      <c r="BM403" s="193" t="s">
        <v>2044</v>
      </c>
    </row>
    <row r="404" spans="1:65" s="2" customFormat="1" ht="11.25">
      <c r="A404" s="38"/>
      <c r="B404" s="39"/>
      <c r="C404" s="40"/>
      <c r="D404" s="195" t="s">
        <v>164</v>
      </c>
      <c r="E404" s="40"/>
      <c r="F404" s="196" t="s">
        <v>2045</v>
      </c>
      <c r="G404" s="40"/>
      <c r="H404" s="40"/>
      <c r="I404" s="197"/>
      <c r="J404" s="40"/>
      <c r="K404" s="40"/>
      <c r="L404" s="43"/>
      <c r="M404" s="198"/>
      <c r="N404" s="199"/>
      <c r="O404" s="68"/>
      <c r="P404" s="68"/>
      <c r="Q404" s="68"/>
      <c r="R404" s="68"/>
      <c r="S404" s="68"/>
      <c r="T404" s="69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21" t="s">
        <v>164</v>
      </c>
      <c r="AU404" s="21" t="s">
        <v>169</v>
      </c>
    </row>
    <row r="405" spans="1:65" s="13" customFormat="1" ht="11.25">
      <c r="B405" s="200"/>
      <c r="C405" s="201"/>
      <c r="D405" s="202" t="s">
        <v>166</v>
      </c>
      <c r="E405" s="203" t="s">
        <v>19</v>
      </c>
      <c r="F405" s="204" t="s">
        <v>2046</v>
      </c>
      <c r="G405" s="201"/>
      <c r="H405" s="205">
        <v>3.96</v>
      </c>
      <c r="I405" s="206"/>
      <c r="J405" s="201"/>
      <c r="K405" s="201"/>
      <c r="L405" s="207"/>
      <c r="M405" s="208"/>
      <c r="N405" s="209"/>
      <c r="O405" s="209"/>
      <c r="P405" s="209"/>
      <c r="Q405" s="209"/>
      <c r="R405" s="209"/>
      <c r="S405" s="209"/>
      <c r="T405" s="210"/>
      <c r="AT405" s="211" t="s">
        <v>166</v>
      </c>
      <c r="AU405" s="211" t="s">
        <v>169</v>
      </c>
      <c r="AV405" s="13" t="s">
        <v>81</v>
      </c>
      <c r="AW405" s="13" t="s">
        <v>33</v>
      </c>
      <c r="AX405" s="13" t="s">
        <v>72</v>
      </c>
      <c r="AY405" s="211" t="s">
        <v>154</v>
      </c>
    </row>
    <row r="406" spans="1:65" s="14" customFormat="1" ht="11.25">
      <c r="B406" s="212"/>
      <c r="C406" s="213"/>
      <c r="D406" s="202" t="s">
        <v>166</v>
      </c>
      <c r="E406" s="214" t="s">
        <v>19</v>
      </c>
      <c r="F406" s="215" t="s">
        <v>168</v>
      </c>
      <c r="G406" s="213"/>
      <c r="H406" s="216">
        <v>3.96</v>
      </c>
      <c r="I406" s="217"/>
      <c r="J406" s="213"/>
      <c r="K406" s="213"/>
      <c r="L406" s="218"/>
      <c r="M406" s="219"/>
      <c r="N406" s="220"/>
      <c r="O406" s="220"/>
      <c r="P406" s="220"/>
      <c r="Q406" s="220"/>
      <c r="R406" s="220"/>
      <c r="S406" s="220"/>
      <c r="T406" s="221"/>
      <c r="AT406" s="222" t="s">
        <v>166</v>
      </c>
      <c r="AU406" s="222" t="s">
        <v>169</v>
      </c>
      <c r="AV406" s="14" t="s">
        <v>169</v>
      </c>
      <c r="AW406" s="14" t="s">
        <v>33</v>
      </c>
      <c r="AX406" s="14" t="s">
        <v>79</v>
      </c>
      <c r="AY406" s="222" t="s">
        <v>154</v>
      </c>
    </row>
    <row r="407" spans="1:65" s="2" customFormat="1" ht="21.75" customHeight="1">
      <c r="A407" s="38"/>
      <c r="B407" s="39"/>
      <c r="C407" s="182" t="s">
        <v>623</v>
      </c>
      <c r="D407" s="182" t="s">
        <v>157</v>
      </c>
      <c r="E407" s="183" t="s">
        <v>2047</v>
      </c>
      <c r="F407" s="184" t="s">
        <v>2048</v>
      </c>
      <c r="G407" s="185" t="s">
        <v>2049</v>
      </c>
      <c r="H407" s="186">
        <v>75</v>
      </c>
      <c r="I407" s="187"/>
      <c r="J407" s="188">
        <f>ROUND(I407*H407,2)</f>
        <v>0</v>
      </c>
      <c r="K407" s="184" t="s">
        <v>161</v>
      </c>
      <c r="L407" s="43"/>
      <c r="M407" s="189" t="s">
        <v>19</v>
      </c>
      <c r="N407" s="190" t="s">
        <v>43</v>
      </c>
      <c r="O407" s="68"/>
      <c r="P407" s="191">
        <f>O407*H407</f>
        <v>0</v>
      </c>
      <c r="Q407" s="191">
        <v>0</v>
      </c>
      <c r="R407" s="191">
        <f>Q407*H407</f>
        <v>0</v>
      </c>
      <c r="S407" s="191">
        <v>1E-3</v>
      </c>
      <c r="T407" s="192">
        <f>S407*H407</f>
        <v>7.4999999999999997E-2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93" t="s">
        <v>162</v>
      </c>
      <c r="AT407" s="193" t="s">
        <v>157</v>
      </c>
      <c r="AU407" s="193" t="s">
        <v>169</v>
      </c>
      <c r="AY407" s="21" t="s">
        <v>154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21" t="s">
        <v>79</v>
      </c>
      <c r="BK407" s="194">
        <f>ROUND(I407*H407,2)</f>
        <v>0</v>
      </c>
      <c r="BL407" s="21" t="s">
        <v>162</v>
      </c>
      <c r="BM407" s="193" t="s">
        <v>2050</v>
      </c>
    </row>
    <row r="408" spans="1:65" s="2" customFormat="1" ht="11.25">
      <c r="A408" s="38"/>
      <c r="B408" s="39"/>
      <c r="C408" s="40"/>
      <c r="D408" s="195" t="s">
        <v>164</v>
      </c>
      <c r="E408" s="40"/>
      <c r="F408" s="196" t="s">
        <v>2051</v>
      </c>
      <c r="G408" s="40"/>
      <c r="H408" s="40"/>
      <c r="I408" s="197"/>
      <c r="J408" s="40"/>
      <c r="K408" s="40"/>
      <c r="L408" s="43"/>
      <c r="M408" s="198"/>
      <c r="N408" s="199"/>
      <c r="O408" s="68"/>
      <c r="P408" s="68"/>
      <c r="Q408" s="68"/>
      <c r="R408" s="68"/>
      <c r="S408" s="68"/>
      <c r="T408" s="69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21" t="s">
        <v>164</v>
      </c>
      <c r="AU408" s="21" t="s">
        <v>169</v>
      </c>
    </row>
    <row r="409" spans="1:65" s="13" customFormat="1" ht="11.25">
      <c r="B409" s="200"/>
      <c r="C409" s="201"/>
      <c r="D409" s="202" t="s">
        <v>166</v>
      </c>
      <c r="E409" s="203" t="s">
        <v>19</v>
      </c>
      <c r="F409" s="204" t="s">
        <v>2052</v>
      </c>
      <c r="G409" s="201"/>
      <c r="H409" s="205">
        <v>75</v>
      </c>
      <c r="I409" s="206"/>
      <c r="J409" s="201"/>
      <c r="K409" s="201"/>
      <c r="L409" s="207"/>
      <c r="M409" s="208"/>
      <c r="N409" s="209"/>
      <c r="O409" s="209"/>
      <c r="P409" s="209"/>
      <c r="Q409" s="209"/>
      <c r="R409" s="209"/>
      <c r="S409" s="209"/>
      <c r="T409" s="210"/>
      <c r="AT409" s="211" t="s">
        <v>166</v>
      </c>
      <c r="AU409" s="211" t="s">
        <v>169</v>
      </c>
      <c r="AV409" s="13" t="s">
        <v>81</v>
      </c>
      <c r="AW409" s="13" t="s">
        <v>33</v>
      </c>
      <c r="AX409" s="13" t="s">
        <v>72</v>
      </c>
      <c r="AY409" s="211" t="s">
        <v>154</v>
      </c>
    </row>
    <row r="410" spans="1:65" s="14" customFormat="1" ht="11.25">
      <c r="B410" s="212"/>
      <c r="C410" s="213"/>
      <c r="D410" s="202" t="s">
        <v>166</v>
      </c>
      <c r="E410" s="214" t="s">
        <v>19</v>
      </c>
      <c r="F410" s="215" t="s">
        <v>168</v>
      </c>
      <c r="G410" s="213"/>
      <c r="H410" s="216">
        <v>75</v>
      </c>
      <c r="I410" s="217"/>
      <c r="J410" s="213"/>
      <c r="K410" s="213"/>
      <c r="L410" s="218"/>
      <c r="M410" s="219"/>
      <c r="N410" s="220"/>
      <c r="O410" s="220"/>
      <c r="P410" s="220"/>
      <c r="Q410" s="220"/>
      <c r="R410" s="220"/>
      <c r="S410" s="220"/>
      <c r="T410" s="221"/>
      <c r="AT410" s="222" t="s">
        <v>166</v>
      </c>
      <c r="AU410" s="222" t="s">
        <v>169</v>
      </c>
      <c r="AV410" s="14" t="s">
        <v>169</v>
      </c>
      <c r="AW410" s="14" t="s">
        <v>33</v>
      </c>
      <c r="AX410" s="14" t="s">
        <v>79</v>
      </c>
      <c r="AY410" s="222" t="s">
        <v>154</v>
      </c>
    </row>
    <row r="411" spans="1:65" s="2" customFormat="1" ht="16.5" customHeight="1">
      <c r="A411" s="38"/>
      <c r="B411" s="39"/>
      <c r="C411" s="182" t="s">
        <v>629</v>
      </c>
      <c r="D411" s="182" t="s">
        <v>157</v>
      </c>
      <c r="E411" s="183" t="s">
        <v>2053</v>
      </c>
      <c r="F411" s="184" t="s">
        <v>2054</v>
      </c>
      <c r="G411" s="185" t="s">
        <v>538</v>
      </c>
      <c r="H411" s="186">
        <v>6</v>
      </c>
      <c r="I411" s="187"/>
      <c r="J411" s="188">
        <f>ROUND(I411*H411,2)</f>
        <v>0</v>
      </c>
      <c r="K411" s="184" t="s">
        <v>161</v>
      </c>
      <c r="L411" s="43"/>
      <c r="M411" s="189" t="s">
        <v>19</v>
      </c>
      <c r="N411" s="190" t="s">
        <v>43</v>
      </c>
      <c r="O411" s="68"/>
      <c r="P411" s="191">
        <f>O411*H411</f>
        <v>0</v>
      </c>
      <c r="Q411" s="191">
        <v>0</v>
      </c>
      <c r="R411" s="191">
        <f>Q411*H411</f>
        <v>0</v>
      </c>
      <c r="S411" s="191">
        <v>0.35</v>
      </c>
      <c r="T411" s="192">
        <f>S411*H411</f>
        <v>2.0999999999999996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93" t="s">
        <v>162</v>
      </c>
      <c r="AT411" s="193" t="s">
        <v>157</v>
      </c>
      <c r="AU411" s="193" t="s">
        <v>169</v>
      </c>
      <c r="AY411" s="21" t="s">
        <v>154</v>
      </c>
      <c r="BE411" s="194">
        <f>IF(N411="základní",J411,0)</f>
        <v>0</v>
      </c>
      <c r="BF411" s="194">
        <f>IF(N411="snížená",J411,0)</f>
        <v>0</v>
      </c>
      <c r="BG411" s="194">
        <f>IF(N411="zákl. přenesená",J411,0)</f>
        <v>0</v>
      </c>
      <c r="BH411" s="194">
        <f>IF(N411="sníž. přenesená",J411,0)</f>
        <v>0</v>
      </c>
      <c r="BI411" s="194">
        <f>IF(N411="nulová",J411,0)</f>
        <v>0</v>
      </c>
      <c r="BJ411" s="21" t="s">
        <v>79</v>
      </c>
      <c r="BK411" s="194">
        <f>ROUND(I411*H411,2)</f>
        <v>0</v>
      </c>
      <c r="BL411" s="21" t="s">
        <v>162</v>
      </c>
      <c r="BM411" s="193" t="s">
        <v>2055</v>
      </c>
    </row>
    <row r="412" spans="1:65" s="2" customFormat="1" ht="11.25">
      <c r="A412" s="38"/>
      <c r="B412" s="39"/>
      <c r="C412" s="40"/>
      <c r="D412" s="195" t="s">
        <v>164</v>
      </c>
      <c r="E412" s="40"/>
      <c r="F412" s="196" t="s">
        <v>2056</v>
      </c>
      <c r="G412" s="40"/>
      <c r="H412" s="40"/>
      <c r="I412" s="197"/>
      <c r="J412" s="40"/>
      <c r="K412" s="40"/>
      <c r="L412" s="43"/>
      <c r="M412" s="198"/>
      <c r="N412" s="199"/>
      <c r="O412" s="68"/>
      <c r="P412" s="68"/>
      <c r="Q412" s="68"/>
      <c r="R412" s="68"/>
      <c r="S412" s="68"/>
      <c r="T412" s="69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21" t="s">
        <v>164</v>
      </c>
      <c r="AU412" s="21" t="s">
        <v>169</v>
      </c>
    </row>
    <row r="413" spans="1:65" s="13" customFormat="1" ht="11.25">
      <c r="B413" s="200"/>
      <c r="C413" s="201"/>
      <c r="D413" s="202" t="s">
        <v>166</v>
      </c>
      <c r="E413" s="203" t="s">
        <v>19</v>
      </c>
      <c r="F413" s="204" t="s">
        <v>2057</v>
      </c>
      <c r="G413" s="201"/>
      <c r="H413" s="205">
        <v>6</v>
      </c>
      <c r="I413" s="206"/>
      <c r="J413" s="201"/>
      <c r="K413" s="201"/>
      <c r="L413" s="207"/>
      <c r="M413" s="208"/>
      <c r="N413" s="209"/>
      <c r="O413" s="209"/>
      <c r="P413" s="209"/>
      <c r="Q413" s="209"/>
      <c r="R413" s="209"/>
      <c r="S413" s="209"/>
      <c r="T413" s="210"/>
      <c r="AT413" s="211" t="s">
        <v>166</v>
      </c>
      <c r="AU413" s="211" t="s">
        <v>169</v>
      </c>
      <c r="AV413" s="13" t="s">
        <v>81</v>
      </c>
      <c r="AW413" s="13" t="s">
        <v>33</v>
      </c>
      <c r="AX413" s="13" t="s">
        <v>72</v>
      </c>
      <c r="AY413" s="211" t="s">
        <v>154</v>
      </c>
    </row>
    <row r="414" spans="1:65" s="14" customFormat="1" ht="11.25">
      <c r="B414" s="212"/>
      <c r="C414" s="213"/>
      <c r="D414" s="202" t="s">
        <v>166</v>
      </c>
      <c r="E414" s="214" t="s">
        <v>19</v>
      </c>
      <c r="F414" s="215" t="s">
        <v>168</v>
      </c>
      <c r="G414" s="213"/>
      <c r="H414" s="216">
        <v>6</v>
      </c>
      <c r="I414" s="217"/>
      <c r="J414" s="213"/>
      <c r="K414" s="213"/>
      <c r="L414" s="218"/>
      <c r="M414" s="219"/>
      <c r="N414" s="220"/>
      <c r="O414" s="220"/>
      <c r="P414" s="220"/>
      <c r="Q414" s="220"/>
      <c r="R414" s="220"/>
      <c r="S414" s="220"/>
      <c r="T414" s="221"/>
      <c r="AT414" s="222" t="s">
        <v>166</v>
      </c>
      <c r="AU414" s="222" t="s">
        <v>169</v>
      </c>
      <c r="AV414" s="14" t="s">
        <v>169</v>
      </c>
      <c r="AW414" s="14" t="s">
        <v>33</v>
      </c>
      <c r="AX414" s="14" t="s">
        <v>79</v>
      </c>
      <c r="AY414" s="222" t="s">
        <v>154</v>
      </c>
    </row>
    <row r="415" spans="1:65" s="2" customFormat="1" ht="16.5" customHeight="1">
      <c r="A415" s="38"/>
      <c r="B415" s="39"/>
      <c r="C415" s="182" t="s">
        <v>635</v>
      </c>
      <c r="D415" s="182" t="s">
        <v>157</v>
      </c>
      <c r="E415" s="183" t="s">
        <v>783</v>
      </c>
      <c r="F415" s="184" t="s">
        <v>784</v>
      </c>
      <c r="G415" s="185" t="s">
        <v>240</v>
      </c>
      <c r="H415" s="186">
        <v>8.4</v>
      </c>
      <c r="I415" s="187"/>
      <c r="J415" s="188">
        <f>ROUND(I415*H415,2)</f>
        <v>0</v>
      </c>
      <c r="K415" s="184" t="s">
        <v>161</v>
      </c>
      <c r="L415" s="43"/>
      <c r="M415" s="189" t="s">
        <v>19</v>
      </c>
      <c r="N415" s="190" t="s">
        <v>43</v>
      </c>
      <c r="O415" s="68"/>
      <c r="P415" s="191">
        <f>O415*H415</f>
        <v>0</v>
      </c>
      <c r="Q415" s="191">
        <v>3.0000000000000001E-5</v>
      </c>
      <c r="R415" s="191">
        <f>Q415*H415</f>
        <v>2.52E-4</v>
      </c>
      <c r="S415" s="191">
        <v>0</v>
      </c>
      <c r="T415" s="192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93" t="s">
        <v>162</v>
      </c>
      <c r="AT415" s="193" t="s">
        <v>157</v>
      </c>
      <c r="AU415" s="193" t="s">
        <v>169</v>
      </c>
      <c r="AY415" s="21" t="s">
        <v>154</v>
      </c>
      <c r="BE415" s="194">
        <f>IF(N415="základní",J415,0)</f>
        <v>0</v>
      </c>
      <c r="BF415" s="194">
        <f>IF(N415="snížená",J415,0)</f>
        <v>0</v>
      </c>
      <c r="BG415" s="194">
        <f>IF(N415="zákl. přenesená",J415,0)</f>
        <v>0</v>
      </c>
      <c r="BH415" s="194">
        <f>IF(N415="sníž. přenesená",J415,0)</f>
        <v>0</v>
      </c>
      <c r="BI415" s="194">
        <f>IF(N415="nulová",J415,0)</f>
        <v>0</v>
      </c>
      <c r="BJ415" s="21" t="s">
        <v>79</v>
      </c>
      <c r="BK415" s="194">
        <f>ROUND(I415*H415,2)</f>
        <v>0</v>
      </c>
      <c r="BL415" s="21" t="s">
        <v>162</v>
      </c>
      <c r="BM415" s="193" t="s">
        <v>2058</v>
      </c>
    </row>
    <row r="416" spans="1:65" s="2" customFormat="1" ht="11.25">
      <c r="A416" s="38"/>
      <c r="B416" s="39"/>
      <c r="C416" s="40"/>
      <c r="D416" s="195" t="s">
        <v>164</v>
      </c>
      <c r="E416" s="40"/>
      <c r="F416" s="196" t="s">
        <v>786</v>
      </c>
      <c r="G416" s="40"/>
      <c r="H416" s="40"/>
      <c r="I416" s="197"/>
      <c r="J416" s="40"/>
      <c r="K416" s="40"/>
      <c r="L416" s="43"/>
      <c r="M416" s="198"/>
      <c r="N416" s="199"/>
      <c r="O416" s="68"/>
      <c r="P416" s="68"/>
      <c r="Q416" s="68"/>
      <c r="R416" s="68"/>
      <c r="S416" s="68"/>
      <c r="T416" s="69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21" t="s">
        <v>164</v>
      </c>
      <c r="AU416" s="21" t="s">
        <v>169</v>
      </c>
    </row>
    <row r="417" spans="1:65" s="13" customFormat="1" ht="11.25">
      <c r="B417" s="200"/>
      <c r="C417" s="201"/>
      <c r="D417" s="202" t="s">
        <v>166</v>
      </c>
      <c r="E417" s="203" t="s">
        <v>19</v>
      </c>
      <c r="F417" s="204" t="s">
        <v>2059</v>
      </c>
      <c r="G417" s="201"/>
      <c r="H417" s="205">
        <v>8.4</v>
      </c>
      <c r="I417" s="206"/>
      <c r="J417" s="201"/>
      <c r="K417" s="201"/>
      <c r="L417" s="207"/>
      <c r="M417" s="208"/>
      <c r="N417" s="209"/>
      <c r="O417" s="209"/>
      <c r="P417" s="209"/>
      <c r="Q417" s="209"/>
      <c r="R417" s="209"/>
      <c r="S417" s="209"/>
      <c r="T417" s="210"/>
      <c r="AT417" s="211" t="s">
        <v>166</v>
      </c>
      <c r="AU417" s="211" t="s">
        <v>169</v>
      </c>
      <c r="AV417" s="13" t="s">
        <v>81</v>
      </c>
      <c r="AW417" s="13" t="s">
        <v>33</v>
      </c>
      <c r="AX417" s="13" t="s">
        <v>72</v>
      </c>
      <c r="AY417" s="211" t="s">
        <v>154</v>
      </c>
    </row>
    <row r="418" spans="1:65" s="14" customFormat="1" ht="11.25">
      <c r="B418" s="212"/>
      <c r="C418" s="213"/>
      <c r="D418" s="202" t="s">
        <v>166</v>
      </c>
      <c r="E418" s="214" t="s">
        <v>19</v>
      </c>
      <c r="F418" s="215" t="s">
        <v>168</v>
      </c>
      <c r="G418" s="213"/>
      <c r="H418" s="216">
        <v>8.4</v>
      </c>
      <c r="I418" s="217"/>
      <c r="J418" s="213"/>
      <c r="K418" s="213"/>
      <c r="L418" s="218"/>
      <c r="M418" s="219"/>
      <c r="N418" s="220"/>
      <c r="O418" s="220"/>
      <c r="P418" s="220"/>
      <c r="Q418" s="220"/>
      <c r="R418" s="220"/>
      <c r="S418" s="220"/>
      <c r="T418" s="221"/>
      <c r="AT418" s="222" t="s">
        <v>166</v>
      </c>
      <c r="AU418" s="222" t="s">
        <v>169</v>
      </c>
      <c r="AV418" s="14" t="s">
        <v>169</v>
      </c>
      <c r="AW418" s="14" t="s">
        <v>33</v>
      </c>
      <c r="AX418" s="14" t="s">
        <v>79</v>
      </c>
      <c r="AY418" s="222" t="s">
        <v>154</v>
      </c>
    </row>
    <row r="419" spans="1:65" s="2" customFormat="1" ht="33" customHeight="1">
      <c r="A419" s="38"/>
      <c r="B419" s="39"/>
      <c r="C419" s="182" t="s">
        <v>641</v>
      </c>
      <c r="D419" s="182" t="s">
        <v>157</v>
      </c>
      <c r="E419" s="183" t="s">
        <v>789</v>
      </c>
      <c r="F419" s="184" t="s">
        <v>790</v>
      </c>
      <c r="G419" s="185" t="s">
        <v>160</v>
      </c>
      <c r="H419" s="186">
        <v>1.26</v>
      </c>
      <c r="I419" s="187"/>
      <c r="J419" s="188">
        <f>ROUND(I419*H419,2)</f>
        <v>0</v>
      </c>
      <c r="K419" s="184" t="s">
        <v>161</v>
      </c>
      <c r="L419" s="43"/>
      <c r="M419" s="189" t="s">
        <v>19</v>
      </c>
      <c r="N419" s="190" t="s">
        <v>43</v>
      </c>
      <c r="O419" s="68"/>
      <c r="P419" s="191">
        <f>O419*H419</f>
        <v>0</v>
      </c>
      <c r="Q419" s="191">
        <v>0</v>
      </c>
      <c r="R419" s="191">
        <f>Q419*H419</f>
        <v>0</v>
      </c>
      <c r="S419" s="191">
        <v>0.33</v>
      </c>
      <c r="T419" s="192">
        <f>S419*H419</f>
        <v>0.4158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93" t="s">
        <v>162</v>
      </c>
      <c r="AT419" s="193" t="s">
        <v>157</v>
      </c>
      <c r="AU419" s="193" t="s">
        <v>169</v>
      </c>
      <c r="AY419" s="21" t="s">
        <v>154</v>
      </c>
      <c r="BE419" s="194">
        <f>IF(N419="základní",J419,0)</f>
        <v>0</v>
      </c>
      <c r="BF419" s="194">
        <f>IF(N419="snížená",J419,0)</f>
        <v>0</v>
      </c>
      <c r="BG419" s="194">
        <f>IF(N419="zákl. přenesená",J419,0)</f>
        <v>0</v>
      </c>
      <c r="BH419" s="194">
        <f>IF(N419="sníž. přenesená",J419,0)</f>
        <v>0</v>
      </c>
      <c r="BI419" s="194">
        <f>IF(N419="nulová",J419,0)</f>
        <v>0</v>
      </c>
      <c r="BJ419" s="21" t="s">
        <v>79</v>
      </c>
      <c r="BK419" s="194">
        <f>ROUND(I419*H419,2)</f>
        <v>0</v>
      </c>
      <c r="BL419" s="21" t="s">
        <v>162</v>
      </c>
      <c r="BM419" s="193" t="s">
        <v>2060</v>
      </c>
    </row>
    <row r="420" spans="1:65" s="2" customFormat="1" ht="11.25">
      <c r="A420" s="38"/>
      <c r="B420" s="39"/>
      <c r="C420" s="40"/>
      <c r="D420" s="195" t="s">
        <v>164</v>
      </c>
      <c r="E420" s="40"/>
      <c r="F420" s="196" t="s">
        <v>792</v>
      </c>
      <c r="G420" s="40"/>
      <c r="H420" s="40"/>
      <c r="I420" s="197"/>
      <c r="J420" s="40"/>
      <c r="K420" s="40"/>
      <c r="L420" s="43"/>
      <c r="M420" s="198"/>
      <c r="N420" s="199"/>
      <c r="O420" s="68"/>
      <c r="P420" s="68"/>
      <c r="Q420" s="68"/>
      <c r="R420" s="68"/>
      <c r="S420" s="68"/>
      <c r="T420" s="69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21" t="s">
        <v>164</v>
      </c>
      <c r="AU420" s="21" t="s">
        <v>169</v>
      </c>
    </row>
    <row r="421" spans="1:65" s="13" customFormat="1" ht="11.25">
      <c r="B421" s="200"/>
      <c r="C421" s="201"/>
      <c r="D421" s="202" t="s">
        <v>166</v>
      </c>
      <c r="E421" s="203" t="s">
        <v>19</v>
      </c>
      <c r="F421" s="204" t="s">
        <v>2061</v>
      </c>
      <c r="G421" s="201"/>
      <c r="H421" s="205">
        <v>1.26</v>
      </c>
      <c r="I421" s="206"/>
      <c r="J421" s="201"/>
      <c r="K421" s="201"/>
      <c r="L421" s="207"/>
      <c r="M421" s="208"/>
      <c r="N421" s="209"/>
      <c r="O421" s="209"/>
      <c r="P421" s="209"/>
      <c r="Q421" s="209"/>
      <c r="R421" s="209"/>
      <c r="S421" s="209"/>
      <c r="T421" s="210"/>
      <c r="AT421" s="211" t="s">
        <v>166</v>
      </c>
      <c r="AU421" s="211" t="s">
        <v>169</v>
      </c>
      <c r="AV421" s="13" t="s">
        <v>81</v>
      </c>
      <c r="AW421" s="13" t="s">
        <v>33</v>
      </c>
      <c r="AX421" s="13" t="s">
        <v>72</v>
      </c>
      <c r="AY421" s="211" t="s">
        <v>154</v>
      </c>
    </row>
    <row r="422" spans="1:65" s="14" customFormat="1" ht="11.25">
      <c r="B422" s="212"/>
      <c r="C422" s="213"/>
      <c r="D422" s="202" t="s">
        <v>166</v>
      </c>
      <c r="E422" s="214" t="s">
        <v>19</v>
      </c>
      <c r="F422" s="215" t="s">
        <v>168</v>
      </c>
      <c r="G422" s="213"/>
      <c r="H422" s="216">
        <v>1.26</v>
      </c>
      <c r="I422" s="217"/>
      <c r="J422" s="213"/>
      <c r="K422" s="213"/>
      <c r="L422" s="218"/>
      <c r="M422" s="219"/>
      <c r="N422" s="220"/>
      <c r="O422" s="220"/>
      <c r="P422" s="220"/>
      <c r="Q422" s="220"/>
      <c r="R422" s="220"/>
      <c r="S422" s="220"/>
      <c r="T422" s="221"/>
      <c r="AT422" s="222" t="s">
        <v>166</v>
      </c>
      <c r="AU422" s="222" t="s">
        <v>169</v>
      </c>
      <c r="AV422" s="14" t="s">
        <v>169</v>
      </c>
      <c r="AW422" s="14" t="s">
        <v>33</v>
      </c>
      <c r="AX422" s="14" t="s">
        <v>79</v>
      </c>
      <c r="AY422" s="222" t="s">
        <v>154</v>
      </c>
    </row>
    <row r="423" spans="1:65" s="2" customFormat="1" ht="33" customHeight="1">
      <c r="A423" s="38"/>
      <c r="B423" s="39"/>
      <c r="C423" s="182" t="s">
        <v>647</v>
      </c>
      <c r="D423" s="182" t="s">
        <v>157</v>
      </c>
      <c r="E423" s="183" t="s">
        <v>795</v>
      </c>
      <c r="F423" s="184" t="s">
        <v>796</v>
      </c>
      <c r="G423" s="185" t="s">
        <v>160</v>
      </c>
      <c r="H423" s="186">
        <v>1.26</v>
      </c>
      <c r="I423" s="187"/>
      <c r="J423" s="188">
        <f>ROUND(I423*H423,2)</f>
        <v>0</v>
      </c>
      <c r="K423" s="184" t="s">
        <v>161</v>
      </c>
      <c r="L423" s="43"/>
      <c r="M423" s="189" t="s">
        <v>19</v>
      </c>
      <c r="N423" s="190" t="s">
        <v>43</v>
      </c>
      <c r="O423" s="68"/>
      <c r="P423" s="191">
        <f>O423*H423</f>
        <v>0</v>
      </c>
      <c r="Q423" s="191">
        <v>0</v>
      </c>
      <c r="R423" s="191">
        <f>Q423*H423</f>
        <v>0</v>
      </c>
      <c r="S423" s="191">
        <v>0.17</v>
      </c>
      <c r="T423" s="192">
        <f>S423*H423</f>
        <v>0.21420000000000003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93" t="s">
        <v>162</v>
      </c>
      <c r="AT423" s="193" t="s">
        <v>157</v>
      </c>
      <c r="AU423" s="193" t="s">
        <v>169</v>
      </c>
      <c r="AY423" s="21" t="s">
        <v>154</v>
      </c>
      <c r="BE423" s="194">
        <f>IF(N423="základní",J423,0)</f>
        <v>0</v>
      </c>
      <c r="BF423" s="194">
        <f>IF(N423="snížená",J423,0)</f>
        <v>0</v>
      </c>
      <c r="BG423" s="194">
        <f>IF(N423="zákl. přenesená",J423,0)</f>
        <v>0</v>
      </c>
      <c r="BH423" s="194">
        <f>IF(N423="sníž. přenesená",J423,0)</f>
        <v>0</v>
      </c>
      <c r="BI423" s="194">
        <f>IF(N423="nulová",J423,0)</f>
        <v>0</v>
      </c>
      <c r="BJ423" s="21" t="s">
        <v>79</v>
      </c>
      <c r="BK423" s="194">
        <f>ROUND(I423*H423,2)</f>
        <v>0</v>
      </c>
      <c r="BL423" s="21" t="s">
        <v>162</v>
      </c>
      <c r="BM423" s="193" t="s">
        <v>2062</v>
      </c>
    </row>
    <row r="424" spans="1:65" s="2" customFormat="1" ht="11.25">
      <c r="A424" s="38"/>
      <c r="B424" s="39"/>
      <c r="C424" s="40"/>
      <c r="D424" s="195" t="s">
        <v>164</v>
      </c>
      <c r="E424" s="40"/>
      <c r="F424" s="196" t="s">
        <v>798</v>
      </c>
      <c r="G424" s="40"/>
      <c r="H424" s="40"/>
      <c r="I424" s="197"/>
      <c r="J424" s="40"/>
      <c r="K424" s="40"/>
      <c r="L424" s="43"/>
      <c r="M424" s="198"/>
      <c r="N424" s="199"/>
      <c r="O424" s="68"/>
      <c r="P424" s="68"/>
      <c r="Q424" s="68"/>
      <c r="R424" s="68"/>
      <c r="S424" s="68"/>
      <c r="T424" s="69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21" t="s">
        <v>164</v>
      </c>
      <c r="AU424" s="21" t="s">
        <v>169</v>
      </c>
    </row>
    <row r="425" spans="1:65" s="13" customFormat="1" ht="11.25">
      <c r="B425" s="200"/>
      <c r="C425" s="201"/>
      <c r="D425" s="202" t="s">
        <v>166</v>
      </c>
      <c r="E425" s="203" t="s">
        <v>19</v>
      </c>
      <c r="F425" s="204" t="s">
        <v>2061</v>
      </c>
      <c r="G425" s="201"/>
      <c r="H425" s="205">
        <v>1.26</v>
      </c>
      <c r="I425" s="206"/>
      <c r="J425" s="201"/>
      <c r="K425" s="201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166</v>
      </c>
      <c r="AU425" s="211" t="s">
        <v>169</v>
      </c>
      <c r="AV425" s="13" t="s">
        <v>81</v>
      </c>
      <c r="AW425" s="13" t="s">
        <v>33</v>
      </c>
      <c r="AX425" s="13" t="s">
        <v>72</v>
      </c>
      <c r="AY425" s="211" t="s">
        <v>154</v>
      </c>
    </row>
    <row r="426" spans="1:65" s="14" customFormat="1" ht="11.25">
      <c r="B426" s="212"/>
      <c r="C426" s="213"/>
      <c r="D426" s="202" t="s">
        <v>166</v>
      </c>
      <c r="E426" s="214" t="s">
        <v>19</v>
      </c>
      <c r="F426" s="215" t="s">
        <v>168</v>
      </c>
      <c r="G426" s="213"/>
      <c r="H426" s="216">
        <v>1.26</v>
      </c>
      <c r="I426" s="217"/>
      <c r="J426" s="213"/>
      <c r="K426" s="213"/>
      <c r="L426" s="218"/>
      <c r="M426" s="219"/>
      <c r="N426" s="220"/>
      <c r="O426" s="220"/>
      <c r="P426" s="220"/>
      <c r="Q426" s="220"/>
      <c r="R426" s="220"/>
      <c r="S426" s="220"/>
      <c r="T426" s="221"/>
      <c r="AT426" s="222" t="s">
        <v>166</v>
      </c>
      <c r="AU426" s="222" t="s">
        <v>169</v>
      </c>
      <c r="AV426" s="14" t="s">
        <v>169</v>
      </c>
      <c r="AW426" s="14" t="s">
        <v>33</v>
      </c>
      <c r="AX426" s="14" t="s">
        <v>79</v>
      </c>
      <c r="AY426" s="222" t="s">
        <v>154</v>
      </c>
    </row>
    <row r="427" spans="1:65" s="2" customFormat="1" ht="24.2" customHeight="1">
      <c r="A427" s="38"/>
      <c r="B427" s="39"/>
      <c r="C427" s="182" t="s">
        <v>653</v>
      </c>
      <c r="D427" s="182" t="s">
        <v>157</v>
      </c>
      <c r="E427" s="183" t="s">
        <v>2063</v>
      </c>
      <c r="F427" s="184" t="s">
        <v>2064</v>
      </c>
      <c r="G427" s="185" t="s">
        <v>160</v>
      </c>
      <c r="H427" s="186">
        <v>390.553</v>
      </c>
      <c r="I427" s="187"/>
      <c r="J427" s="188">
        <f>ROUND(I427*H427,2)</f>
        <v>0</v>
      </c>
      <c r="K427" s="184" t="s">
        <v>161</v>
      </c>
      <c r="L427" s="43"/>
      <c r="M427" s="189" t="s">
        <v>19</v>
      </c>
      <c r="N427" s="190" t="s">
        <v>43</v>
      </c>
      <c r="O427" s="68"/>
      <c r="P427" s="191">
        <f>O427*H427</f>
        <v>0</v>
      </c>
      <c r="Q427" s="191">
        <v>0</v>
      </c>
      <c r="R427" s="191">
        <f>Q427*H427</f>
        <v>0</v>
      </c>
      <c r="S427" s="191">
        <v>0.01</v>
      </c>
      <c r="T427" s="192">
        <f>S427*H427</f>
        <v>3.9055300000000002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193" t="s">
        <v>162</v>
      </c>
      <c r="AT427" s="193" t="s">
        <v>157</v>
      </c>
      <c r="AU427" s="193" t="s">
        <v>169</v>
      </c>
      <c r="AY427" s="21" t="s">
        <v>154</v>
      </c>
      <c r="BE427" s="194">
        <f>IF(N427="základní",J427,0)</f>
        <v>0</v>
      </c>
      <c r="BF427" s="194">
        <f>IF(N427="snížená",J427,0)</f>
        <v>0</v>
      </c>
      <c r="BG427" s="194">
        <f>IF(N427="zákl. přenesená",J427,0)</f>
        <v>0</v>
      </c>
      <c r="BH427" s="194">
        <f>IF(N427="sníž. přenesená",J427,0)</f>
        <v>0</v>
      </c>
      <c r="BI427" s="194">
        <f>IF(N427="nulová",J427,0)</f>
        <v>0</v>
      </c>
      <c r="BJ427" s="21" t="s">
        <v>79</v>
      </c>
      <c r="BK427" s="194">
        <f>ROUND(I427*H427,2)</f>
        <v>0</v>
      </c>
      <c r="BL427" s="21" t="s">
        <v>162</v>
      </c>
      <c r="BM427" s="193" t="s">
        <v>2065</v>
      </c>
    </row>
    <row r="428" spans="1:65" s="2" customFormat="1" ht="11.25">
      <c r="A428" s="38"/>
      <c r="B428" s="39"/>
      <c r="C428" s="40"/>
      <c r="D428" s="195" t="s">
        <v>164</v>
      </c>
      <c r="E428" s="40"/>
      <c r="F428" s="196" t="s">
        <v>2066</v>
      </c>
      <c r="G428" s="40"/>
      <c r="H428" s="40"/>
      <c r="I428" s="197"/>
      <c r="J428" s="40"/>
      <c r="K428" s="40"/>
      <c r="L428" s="43"/>
      <c r="M428" s="198"/>
      <c r="N428" s="199"/>
      <c r="O428" s="68"/>
      <c r="P428" s="68"/>
      <c r="Q428" s="68"/>
      <c r="R428" s="68"/>
      <c r="S428" s="68"/>
      <c r="T428" s="69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21" t="s">
        <v>164</v>
      </c>
      <c r="AU428" s="21" t="s">
        <v>169</v>
      </c>
    </row>
    <row r="429" spans="1:65" s="12" customFormat="1" ht="22.9" customHeight="1">
      <c r="B429" s="166"/>
      <c r="C429" s="167"/>
      <c r="D429" s="168" t="s">
        <v>71</v>
      </c>
      <c r="E429" s="180" t="s">
        <v>821</v>
      </c>
      <c r="F429" s="180" t="s">
        <v>822</v>
      </c>
      <c r="G429" s="167"/>
      <c r="H429" s="167"/>
      <c r="I429" s="170"/>
      <c r="J429" s="181">
        <f>BK429</f>
        <v>0</v>
      </c>
      <c r="K429" s="167"/>
      <c r="L429" s="172"/>
      <c r="M429" s="173"/>
      <c r="N429" s="174"/>
      <c r="O429" s="174"/>
      <c r="P429" s="175">
        <f>SUM(P430:P438)</f>
        <v>0</v>
      </c>
      <c r="Q429" s="174"/>
      <c r="R429" s="175">
        <f>SUM(R430:R438)</f>
        <v>0</v>
      </c>
      <c r="S429" s="174"/>
      <c r="T429" s="176">
        <f>SUM(T430:T438)</f>
        <v>0</v>
      </c>
      <c r="AR429" s="177" t="s">
        <v>79</v>
      </c>
      <c r="AT429" s="178" t="s">
        <v>71</v>
      </c>
      <c r="AU429" s="178" t="s">
        <v>79</v>
      </c>
      <c r="AY429" s="177" t="s">
        <v>154</v>
      </c>
      <c r="BK429" s="179">
        <f>SUM(BK430:BK438)</f>
        <v>0</v>
      </c>
    </row>
    <row r="430" spans="1:65" s="2" customFormat="1" ht="24.2" customHeight="1">
      <c r="A430" s="38"/>
      <c r="B430" s="39"/>
      <c r="C430" s="182" t="s">
        <v>659</v>
      </c>
      <c r="D430" s="182" t="s">
        <v>157</v>
      </c>
      <c r="E430" s="183" t="s">
        <v>824</v>
      </c>
      <c r="F430" s="184" t="s">
        <v>825</v>
      </c>
      <c r="G430" s="185" t="s">
        <v>512</v>
      </c>
      <c r="H430" s="186">
        <v>41.95</v>
      </c>
      <c r="I430" s="187"/>
      <c r="J430" s="188">
        <f>ROUND(I430*H430,2)</f>
        <v>0</v>
      </c>
      <c r="K430" s="184" t="s">
        <v>161</v>
      </c>
      <c r="L430" s="43"/>
      <c r="M430" s="189" t="s">
        <v>19</v>
      </c>
      <c r="N430" s="190" t="s">
        <v>43</v>
      </c>
      <c r="O430" s="68"/>
      <c r="P430" s="191">
        <f>O430*H430</f>
        <v>0</v>
      </c>
      <c r="Q430" s="191">
        <v>0</v>
      </c>
      <c r="R430" s="191">
        <f>Q430*H430</f>
        <v>0</v>
      </c>
      <c r="S430" s="191">
        <v>0</v>
      </c>
      <c r="T430" s="192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93" t="s">
        <v>162</v>
      </c>
      <c r="AT430" s="193" t="s">
        <v>157</v>
      </c>
      <c r="AU430" s="193" t="s">
        <v>81</v>
      </c>
      <c r="AY430" s="21" t="s">
        <v>154</v>
      </c>
      <c r="BE430" s="194">
        <f>IF(N430="základní",J430,0)</f>
        <v>0</v>
      </c>
      <c r="BF430" s="194">
        <f>IF(N430="snížená",J430,0)</f>
        <v>0</v>
      </c>
      <c r="BG430" s="194">
        <f>IF(N430="zákl. přenesená",J430,0)</f>
        <v>0</v>
      </c>
      <c r="BH430" s="194">
        <f>IF(N430="sníž. přenesená",J430,0)</f>
        <v>0</v>
      </c>
      <c r="BI430" s="194">
        <f>IF(N430="nulová",J430,0)</f>
        <v>0</v>
      </c>
      <c r="BJ430" s="21" t="s">
        <v>79</v>
      </c>
      <c r="BK430" s="194">
        <f>ROUND(I430*H430,2)</f>
        <v>0</v>
      </c>
      <c r="BL430" s="21" t="s">
        <v>162</v>
      </c>
      <c r="BM430" s="193" t="s">
        <v>2067</v>
      </c>
    </row>
    <row r="431" spans="1:65" s="2" customFormat="1" ht="11.25">
      <c r="A431" s="38"/>
      <c r="B431" s="39"/>
      <c r="C431" s="40"/>
      <c r="D431" s="195" t="s">
        <v>164</v>
      </c>
      <c r="E431" s="40"/>
      <c r="F431" s="196" t="s">
        <v>827</v>
      </c>
      <c r="G431" s="40"/>
      <c r="H431" s="40"/>
      <c r="I431" s="197"/>
      <c r="J431" s="40"/>
      <c r="K431" s="40"/>
      <c r="L431" s="43"/>
      <c r="M431" s="198"/>
      <c r="N431" s="199"/>
      <c r="O431" s="68"/>
      <c r="P431" s="68"/>
      <c r="Q431" s="68"/>
      <c r="R431" s="68"/>
      <c r="S431" s="68"/>
      <c r="T431" s="69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21" t="s">
        <v>164</v>
      </c>
      <c r="AU431" s="21" t="s">
        <v>81</v>
      </c>
    </row>
    <row r="432" spans="1:65" s="2" customFormat="1" ht="21.75" customHeight="1">
      <c r="A432" s="38"/>
      <c r="B432" s="39"/>
      <c r="C432" s="182" t="s">
        <v>664</v>
      </c>
      <c r="D432" s="182" t="s">
        <v>157</v>
      </c>
      <c r="E432" s="183" t="s">
        <v>829</v>
      </c>
      <c r="F432" s="184" t="s">
        <v>830</v>
      </c>
      <c r="G432" s="185" t="s">
        <v>512</v>
      </c>
      <c r="H432" s="186">
        <v>41.95</v>
      </c>
      <c r="I432" s="187"/>
      <c r="J432" s="188">
        <f>ROUND(I432*H432,2)</f>
        <v>0</v>
      </c>
      <c r="K432" s="184" t="s">
        <v>161</v>
      </c>
      <c r="L432" s="43"/>
      <c r="M432" s="189" t="s">
        <v>19</v>
      </c>
      <c r="N432" s="190" t="s">
        <v>43</v>
      </c>
      <c r="O432" s="68"/>
      <c r="P432" s="191">
        <f>O432*H432</f>
        <v>0</v>
      </c>
      <c r="Q432" s="191">
        <v>0</v>
      </c>
      <c r="R432" s="191">
        <f>Q432*H432</f>
        <v>0</v>
      </c>
      <c r="S432" s="191">
        <v>0</v>
      </c>
      <c r="T432" s="192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193" t="s">
        <v>162</v>
      </c>
      <c r="AT432" s="193" t="s">
        <v>157</v>
      </c>
      <c r="AU432" s="193" t="s">
        <v>81</v>
      </c>
      <c r="AY432" s="21" t="s">
        <v>154</v>
      </c>
      <c r="BE432" s="194">
        <f>IF(N432="základní",J432,0)</f>
        <v>0</v>
      </c>
      <c r="BF432" s="194">
        <f>IF(N432="snížená",J432,0)</f>
        <v>0</v>
      </c>
      <c r="BG432" s="194">
        <f>IF(N432="zákl. přenesená",J432,0)</f>
        <v>0</v>
      </c>
      <c r="BH432" s="194">
        <f>IF(N432="sníž. přenesená",J432,0)</f>
        <v>0</v>
      </c>
      <c r="BI432" s="194">
        <f>IF(N432="nulová",J432,0)</f>
        <v>0</v>
      </c>
      <c r="BJ432" s="21" t="s">
        <v>79</v>
      </c>
      <c r="BK432" s="194">
        <f>ROUND(I432*H432,2)</f>
        <v>0</v>
      </c>
      <c r="BL432" s="21" t="s">
        <v>162</v>
      </c>
      <c r="BM432" s="193" t="s">
        <v>2068</v>
      </c>
    </row>
    <row r="433" spans="1:65" s="2" customFormat="1" ht="11.25">
      <c r="A433" s="38"/>
      <c r="B433" s="39"/>
      <c r="C433" s="40"/>
      <c r="D433" s="195" t="s">
        <v>164</v>
      </c>
      <c r="E433" s="40"/>
      <c r="F433" s="196" t="s">
        <v>832</v>
      </c>
      <c r="G433" s="40"/>
      <c r="H433" s="40"/>
      <c r="I433" s="197"/>
      <c r="J433" s="40"/>
      <c r="K433" s="40"/>
      <c r="L433" s="43"/>
      <c r="M433" s="198"/>
      <c r="N433" s="199"/>
      <c r="O433" s="68"/>
      <c r="P433" s="68"/>
      <c r="Q433" s="68"/>
      <c r="R433" s="68"/>
      <c r="S433" s="68"/>
      <c r="T433" s="69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21" t="s">
        <v>164</v>
      </c>
      <c r="AU433" s="21" t="s">
        <v>81</v>
      </c>
    </row>
    <row r="434" spans="1:65" s="2" customFormat="1" ht="33" customHeight="1">
      <c r="A434" s="38"/>
      <c r="B434" s="39"/>
      <c r="C434" s="182" t="s">
        <v>669</v>
      </c>
      <c r="D434" s="182" t="s">
        <v>157</v>
      </c>
      <c r="E434" s="183" t="s">
        <v>834</v>
      </c>
      <c r="F434" s="184" t="s">
        <v>835</v>
      </c>
      <c r="G434" s="185" t="s">
        <v>512</v>
      </c>
      <c r="H434" s="186">
        <v>377.55</v>
      </c>
      <c r="I434" s="187"/>
      <c r="J434" s="188">
        <f>ROUND(I434*H434,2)</f>
        <v>0</v>
      </c>
      <c r="K434" s="184" t="s">
        <v>161</v>
      </c>
      <c r="L434" s="43"/>
      <c r="M434" s="189" t="s">
        <v>19</v>
      </c>
      <c r="N434" s="190" t="s">
        <v>43</v>
      </c>
      <c r="O434" s="68"/>
      <c r="P434" s="191">
        <f>O434*H434</f>
        <v>0</v>
      </c>
      <c r="Q434" s="191">
        <v>0</v>
      </c>
      <c r="R434" s="191">
        <f>Q434*H434</f>
        <v>0</v>
      </c>
      <c r="S434" s="191">
        <v>0</v>
      </c>
      <c r="T434" s="192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93" t="s">
        <v>162</v>
      </c>
      <c r="AT434" s="193" t="s">
        <v>157</v>
      </c>
      <c r="AU434" s="193" t="s">
        <v>81</v>
      </c>
      <c r="AY434" s="21" t="s">
        <v>154</v>
      </c>
      <c r="BE434" s="194">
        <f>IF(N434="základní",J434,0)</f>
        <v>0</v>
      </c>
      <c r="BF434" s="194">
        <f>IF(N434="snížená",J434,0)</f>
        <v>0</v>
      </c>
      <c r="BG434" s="194">
        <f>IF(N434="zákl. přenesená",J434,0)</f>
        <v>0</v>
      </c>
      <c r="BH434" s="194">
        <f>IF(N434="sníž. přenesená",J434,0)</f>
        <v>0</v>
      </c>
      <c r="BI434" s="194">
        <f>IF(N434="nulová",J434,0)</f>
        <v>0</v>
      </c>
      <c r="BJ434" s="21" t="s">
        <v>79</v>
      </c>
      <c r="BK434" s="194">
        <f>ROUND(I434*H434,2)</f>
        <v>0</v>
      </c>
      <c r="BL434" s="21" t="s">
        <v>162</v>
      </c>
      <c r="BM434" s="193" t="s">
        <v>2069</v>
      </c>
    </row>
    <row r="435" spans="1:65" s="2" customFormat="1" ht="11.25">
      <c r="A435" s="38"/>
      <c r="B435" s="39"/>
      <c r="C435" s="40"/>
      <c r="D435" s="195" t="s">
        <v>164</v>
      </c>
      <c r="E435" s="40"/>
      <c r="F435" s="196" t="s">
        <v>837</v>
      </c>
      <c r="G435" s="40"/>
      <c r="H435" s="40"/>
      <c r="I435" s="197"/>
      <c r="J435" s="40"/>
      <c r="K435" s="40"/>
      <c r="L435" s="43"/>
      <c r="M435" s="198"/>
      <c r="N435" s="199"/>
      <c r="O435" s="68"/>
      <c r="P435" s="68"/>
      <c r="Q435" s="68"/>
      <c r="R435" s="68"/>
      <c r="S435" s="68"/>
      <c r="T435" s="69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21" t="s">
        <v>164</v>
      </c>
      <c r="AU435" s="21" t="s">
        <v>81</v>
      </c>
    </row>
    <row r="436" spans="1:65" s="13" customFormat="1" ht="11.25">
      <c r="B436" s="200"/>
      <c r="C436" s="201"/>
      <c r="D436" s="202" t="s">
        <v>166</v>
      </c>
      <c r="E436" s="201"/>
      <c r="F436" s="204" t="s">
        <v>2070</v>
      </c>
      <c r="G436" s="201"/>
      <c r="H436" s="205">
        <v>377.55</v>
      </c>
      <c r="I436" s="206"/>
      <c r="J436" s="201"/>
      <c r="K436" s="201"/>
      <c r="L436" s="207"/>
      <c r="M436" s="208"/>
      <c r="N436" s="209"/>
      <c r="O436" s="209"/>
      <c r="P436" s="209"/>
      <c r="Q436" s="209"/>
      <c r="R436" s="209"/>
      <c r="S436" s="209"/>
      <c r="T436" s="210"/>
      <c r="AT436" s="211" t="s">
        <v>166</v>
      </c>
      <c r="AU436" s="211" t="s">
        <v>81</v>
      </c>
      <c r="AV436" s="13" t="s">
        <v>81</v>
      </c>
      <c r="AW436" s="13" t="s">
        <v>4</v>
      </c>
      <c r="AX436" s="13" t="s">
        <v>79</v>
      </c>
      <c r="AY436" s="211" t="s">
        <v>154</v>
      </c>
    </row>
    <row r="437" spans="1:65" s="2" customFormat="1" ht="24.2" customHeight="1">
      <c r="A437" s="38"/>
      <c r="B437" s="39"/>
      <c r="C437" s="182" t="s">
        <v>674</v>
      </c>
      <c r="D437" s="182" t="s">
        <v>157</v>
      </c>
      <c r="E437" s="183" t="s">
        <v>840</v>
      </c>
      <c r="F437" s="184" t="s">
        <v>841</v>
      </c>
      <c r="G437" s="185" t="s">
        <v>512</v>
      </c>
      <c r="H437" s="186">
        <v>41.95</v>
      </c>
      <c r="I437" s="187"/>
      <c r="J437" s="188">
        <f>ROUND(I437*H437,2)</f>
        <v>0</v>
      </c>
      <c r="K437" s="184" t="s">
        <v>161</v>
      </c>
      <c r="L437" s="43"/>
      <c r="M437" s="189" t="s">
        <v>19</v>
      </c>
      <c r="N437" s="190" t="s">
        <v>43</v>
      </c>
      <c r="O437" s="68"/>
      <c r="P437" s="191">
        <f>O437*H437</f>
        <v>0</v>
      </c>
      <c r="Q437" s="191">
        <v>0</v>
      </c>
      <c r="R437" s="191">
        <f>Q437*H437</f>
        <v>0</v>
      </c>
      <c r="S437" s="191">
        <v>0</v>
      </c>
      <c r="T437" s="192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93" t="s">
        <v>162</v>
      </c>
      <c r="AT437" s="193" t="s">
        <v>157</v>
      </c>
      <c r="AU437" s="193" t="s">
        <v>81</v>
      </c>
      <c r="AY437" s="21" t="s">
        <v>154</v>
      </c>
      <c r="BE437" s="194">
        <f>IF(N437="základní",J437,0)</f>
        <v>0</v>
      </c>
      <c r="BF437" s="194">
        <f>IF(N437="snížená",J437,0)</f>
        <v>0</v>
      </c>
      <c r="BG437" s="194">
        <f>IF(N437="zákl. přenesená",J437,0)</f>
        <v>0</v>
      </c>
      <c r="BH437" s="194">
        <f>IF(N437="sníž. přenesená",J437,0)</f>
        <v>0</v>
      </c>
      <c r="BI437" s="194">
        <f>IF(N437="nulová",J437,0)</f>
        <v>0</v>
      </c>
      <c r="BJ437" s="21" t="s">
        <v>79</v>
      </c>
      <c r="BK437" s="194">
        <f>ROUND(I437*H437,2)</f>
        <v>0</v>
      </c>
      <c r="BL437" s="21" t="s">
        <v>162</v>
      </c>
      <c r="BM437" s="193" t="s">
        <v>2071</v>
      </c>
    </row>
    <row r="438" spans="1:65" s="2" customFormat="1" ht="11.25">
      <c r="A438" s="38"/>
      <c r="B438" s="39"/>
      <c r="C438" s="40"/>
      <c r="D438" s="195" t="s">
        <v>164</v>
      </c>
      <c r="E438" s="40"/>
      <c r="F438" s="196" t="s">
        <v>843</v>
      </c>
      <c r="G438" s="40"/>
      <c r="H438" s="40"/>
      <c r="I438" s="197"/>
      <c r="J438" s="40"/>
      <c r="K438" s="40"/>
      <c r="L438" s="43"/>
      <c r="M438" s="198"/>
      <c r="N438" s="199"/>
      <c r="O438" s="68"/>
      <c r="P438" s="68"/>
      <c r="Q438" s="68"/>
      <c r="R438" s="68"/>
      <c r="S438" s="68"/>
      <c r="T438" s="69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21" t="s">
        <v>164</v>
      </c>
      <c r="AU438" s="21" t="s">
        <v>81</v>
      </c>
    </row>
    <row r="439" spans="1:65" s="12" customFormat="1" ht="22.9" customHeight="1">
      <c r="B439" s="166"/>
      <c r="C439" s="167"/>
      <c r="D439" s="168" t="s">
        <v>71</v>
      </c>
      <c r="E439" s="180" t="s">
        <v>850</v>
      </c>
      <c r="F439" s="180" t="s">
        <v>851</v>
      </c>
      <c r="G439" s="167"/>
      <c r="H439" s="167"/>
      <c r="I439" s="170"/>
      <c r="J439" s="181">
        <f>BK439</f>
        <v>0</v>
      </c>
      <c r="K439" s="167"/>
      <c r="L439" s="172"/>
      <c r="M439" s="173"/>
      <c r="N439" s="174"/>
      <c r="O439" s="174"/>
      <c r="P439" s="175">
        <f>SUM(P440:P441)</f>
        <v>0</v>
      </c>
      <c r="Q439" s="174"/>
      <c r="R439" s="175">
        <f>SUM(R440:R441)</f>
        <v>0</v>
      </c>
      <c r="S439" s="174"/>
      <c r="T439" s="176">
        <f>SUM(T440:T441)</f>
        <v>0</v>
      </c>
      <c r="AR439" s="177" t="s">
        <v>79</v>
      </c>
      <c r="AT439" s="178" t="s">
        <v>71</v>
      </c>
      <c r="AU439" s="178" t="s">
        <v>79</v>
      </c>
      <c r="AY439" s="177" t="s">
        <v>154</v>
      </c>
      <c r="BK439" s="179">
        <f>SUM(BK440:BK441)</f>
        <v>0</v>
      </c>
    </row>
    <row r="440" spans="1:65" s="2" customFormat="1" ht="37.9" customHeight="1">
      <c r="A440" s="38"/>
      <c r="B440" s="39"/>
      <c r="C440" s="182" t="s">
        <v>679</v>
      </c>
      <c r="D440" s="182" t="s">
        <v>157</v>
      </c>
      <c r="E440" s="183" t="s">
        <v>853</v>
      </c>
      <c r="F440" s="184" t="s">
        <v>854</v>
      </c>
      <c r="G440" s="185" t="s">
        <v>512</v>
      </c>
      <c r="H440" s="186">
        <v>16.672999999999998</v>
      </c>
      <c r="I440" s="187"/>
      <c r="J440" s="188">
        <f>ROUND(I440*H440,2)</f>
        <v>0</v>
      </c>
      <c r="K440" s="184" t="s">
        <v>161</v>
      </c>
      <c r="L440" s="43"/>
      <c r="M440" s="189" t="s">
        <v>19</v>
      </c>
      <c r="N440" s="190" t="s">
        <v>43</v>
      </c>
      <c r="O440" s="68"/>
      <c r="P440" s="191">
        <f>O440*H440</f>
        <v>0</v>
      </c>
      <c r="Q440" s="191">
        <v>0</v>
      </c>
      <c r="R440" s="191">
        <f>Q440*H440</f>
        <v>0</v>
      </c>
      <c r="S440" s="191">
        <v>0</v>
      </c>
      <c r="T440" s="192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93" t="s">
        <v>162</v>
      </c>
      <c r="AT440" s="193" t="s">
        <v>157</v>
      </c>
      <c r="AU440" s="193" t="s">
        <v>81</v>
      </c>
      <c r="AY440" s="21" t="s">
        <v>154</v>
      </c>
      <c r="BE440" s="194">
        <f>IF(N440="základní",J440,0)</f>
        <v>0</v>
      </c>
      <c r="BF440" s="194">
        <f>IF(N440="snížená",J440,0)</f>
        <v>0</v>
      </c>
      <c r="BG440" s="194">
        <f>IF(N440="zákl. přenesená",J440,0)</f>
        <v>0</v>
      </c>
      <c r="BH440" s="194">
        <f>IF(N440="sníž. přenesená",J440,0)</f>
        <v>0</v>
      </c>
      <c r="BI440" s="194">
        <f>IF(N440="nulová",J440,0)</f>
        <v>0</v>
      </c>
      <c r="BJ440" s="21" t="s">
        <v>79</v>
      </c>
      <c r="BK440" s="194">
        <f>ROUND(I440*H440,2)</f>
        <v>0</v>
      </c>
      <c r="BL440" s="21" t="s">
        <v>162</v>
      </c>
      <c r="BM440" s="193" t="s">
        <v>2072</v>
      </c>
    </row>
    <row r="441" spans="1:65" s="2" customFormat="1" ht="11.25">
      <c r="A441" s="38"/>
      <c r="B441" s="39"/>
      <c r="C441" s="40"/>
      <c r="D441" s="195" t="s">
        <v>164</v>
      </c>
      <c r="E441" s="40"/>
      <c r="F441" s="196" t="s">
        <v>856</v>
      </c>
      <c r="G441" s="40"/>
      <c r="H441" s="40"/>
      <c r="I441" s="197"/>
      <c r="J441" s="40"/>
      <c r="K441" s="40"/>
      <c r="L441" s="43"/>
      <c r="M441" s="198"/>
      <c r="N441" s="199"/>
      <c r="O441" s="68"/>
      <c r="P441" s="68"/>
      <c r="Q441" s="68"/>
      <c r="R441" s="68"/>
      <c r="S441" s="68"/>
      <c r="T441" s="69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21" t="s">
        <v>164</v>
      </c>
      <c r="AU441" s="21" t="s">
        <v>81</v>
      </c>
    </row>
    <row r="442" spans="1:65" s="12" customFormat="1" ht="25.9" customHeight="1">
      <c r="B442" s="166"/>
      <c r="C442" s="167"/>
      <c r="D442" s="168" t="s">
        <v>71</v>
      </c>
      <c r="E442" s="169" t="s">
        <v>857</v>
      </c>
      <c r="F442" s="169" t="s">
        <v>858</v>
      </c>
      <c r="G442" s="167"/>
      <c r="H442" s="167"/>
      <c r="I442" s="170"/>
      <c r="J442" s="171">
        <f>BK442</f>
        <v>0</v>
      </c>
      <c r="K442" s="167"/>
      <c r="L442" s="172"/>
      <c r="M442" s="173"/>
      <c r="N442" s="174"/>
      <c r="O442" s="174"/>
      <c r="P442" s="175">
        <f>P443+P570+P583+P604+P613+P639+P655+P659+P663+P673+P691</f>
        <v>0</v>
      </c>
      <c r="Q442" s="174"/>
      <c r="R442" s="175">
        <f>R443+R570+R583+R604+R613+R639+R655+R659+R663+R673+R691</f>
        <v>7.9513237900000009</v>
      </c>
      <c r="S442" s="174"/>
      <c r="T442" s="176">
        <f>T443+T570+T583+T604+T613+T639+T655+T659+T663+T673+T691</f>
        <v>1.252905E-2</v>
      </c>
      <c r="AR442" s="177" t="s">
        <v>81</v>
      </c>
      <c r="AT442" s="178" t="s">
        <v>71</v>
      </c>
      <c r="AU442" s="178" t="s">
        <v>72</v>
      </c>
      <c r="AY442" s="177" t="s">
        <v>154</v>
      </c>
      <c r="BK442" s="179">
        <f>BK443+BK570+BK583+BK604+BK613+BK639+BK655+BK659+BK663+BK673+BK691</f>
        <v>0</v>
      </c>
    </row>
    <row r="443" spans="1:65" s="12" customFormat="1" ht="22.9" customHeight="1">
      <c r="B443" s="166"/>
      <c r="C443" s="167"/>
      <c r="D443" s="168" t="s">
        <v>71</v>
      </c>
      <c r="E443" s="180" t="s">
        <v>2073</v>
      </c>
      <c r="F443" s="180" t="s">
        <v>2074</v>
      </c>
      <c r="G443" s="167"/>
      <c r="H443" s="167"/>
      <c r="I443" s="170"/>
      <c r="J443" s="181">
        <f>BK443</f>
        <v>0</v>
      </c>
      <c r="K443" s="167"/>
      <c r="L443" s="172"/>
      <c r="M443" s="173"/>
      <c r="N443" s="174"/>
      <c r="O443" s="174"/>
      <c r="P443" s="175">
        <f>SUM(P444:P569)</f>
        <v>0</v>
      </c>
      <c r="Q443" s="174"/>
      <c r="R443" s="175">
        <f>SUM(R444:R569)</f>
        <v>5.2488209400000008</v>
      </c>
      <c r="S443" s="174"/>
      <c r="T443" s="176">
        <f>SUM(T444:T569)</f>
        <v>0</v>
      </c>
      <c r="AR443" s="177" t="s">
        <v>81</v>
      </c>
      <c r="AT443" s="178" t="s">
        <v>71</v>
      </c>
      <c r="AU443" s="178" t="s">
        <v>79</v>
      </c>
      <c r="AY443" s="177" t="s">
        <v>154</v>
      </c>
      <c r="BK443" s="179">
        <f>SUM(BK444:BK569)</f>
        <v>0</v>
      </c>
    </row>
    <row r="444" spans="1:65" s="2" customFormat="1" ht="16.5" customHeight="1">
      <c r="A444" s="38"/>
      <c r="B444" s="39"/>
      <c r="C444" s="182" t="s">
        <v>686</v>
      </c>
      <c r="D444" s="182" t="s">
        <v>157</v>
      </c>
      <c r="E444" s="183" t="s">
        <v>2075</v>
      </c>
      <c r="F444" s="184" t="s">
        <v>2076</v>
      </c>
      <c r="G444" s="185" t="s">
        <v>160</v>
      </c>
      <c r="H444" s="186">
        <v>278.44</v>
      </c>
      <c r="I444" s="187"/>
      <c r="J444" s="188">
        <f>ROUND(I444*H444,2)</f>
        <v>0</v>
      </c>
      <c r="K444" s="184" t="s">
        <v>19</v>
      </c>
      <c r="L444" s="43"/>
      <c r="M444" s="189" t="s">
        <v>19</v>
      </c>
      <c r="N444" s="190" t="s">
        <v>43</v>
      </c>
      <c r="O444" s="68"/>
      <c r="P444" s="191">
        <f>O444*H444</f>
        <v>0</v>
      </c>
      <c r="Q444" s="191">
        <v>0</v>
      </c>
      <c r="R444" s="191">
        <f>Q444*H444</f>
        <v>0</v>
      </c>
      <c r="S444" s="191">
        <v>0</v>
      </c>
      <c r="T444" s="192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193" t="s">
        <v>279</v>
      </c>
      <c r="AT444" s="193" t="s">
        <v>157</v>
      </c>
      <c r="AU444" s="193" t="s">
        <v>81</v>
      </c>
      <c r="AY444" s="21" t="s">
        <v>154</v>
      </c>
      <c r="BE444" s="194">
        <f>IF(N444="základní",J444,0)</f>
        <v>0</v>
      </c>
      <c r="BF444" s="194">
        <f>IF(N444="snížená",J444,0)</f>
        <v>0</v>
      </c>
      <c r="BG444" s="194">
        <f>IF(N444="zákl. přenesená",J444,0)</f>
        <v>0</v>
      </c>
      <c r="BH444" s="194">
        <f>IF(N444="sníž. přenesená",J444,0)</f>
        <v>0</v>
      </c>
      <c r="BI444" s="194">
        <f>IF(N444="nulová",J444,0)</f>
        <v>0</v>
      </c>
      <c r="BJ444" s="21" t="s">
        <v>79</v>
      </c>
      <c r="BK444" s="194">
        <f>ROUND(I444*H444,2)</f>
        <v>0</v>
      </c>
      <c r="BL444" s="21" t="s">
        <v>279</v>
      </c>
      <c r="BM444" s="193" t="s">
        <v>2077</v>
      </c>
    </row>
    <row r="445" spans="1:65" s="15" customFormat="1" ht="11.25">
      <c r="B445" s="233"/>
      <c r="C445" s="234"/>
      <c r="D445" s="202" t="s">
        <v>166</v>
      </c>
      <c r="E445" s="235" t="s">
        <v>19</v>
      </c>
      <c r="F445" s="236" t="s">
        <v>1984</v>
      </c>
      <c r="G445" s="234"/>
      <c r="H445" s="235" t="s">
        <v>19</v>
      </c>
      <c r="I445" s="237"/>
      <c r="J445" s="234"/>
      <c r="K445" s="234"/>
      <c r="L445" s="238"/>
      <c r="M445" s="239"/>
      <c r="N445" s="240"/>
      <c r="O445" s="240"/>
      <c r="P445" s="240"/>
      <c r="Q445" s="240"/>
      <c r="R445" s="240"/>
      <c r="S445" s="240"/>
      <c r="T445" s="241"/>
      <c r="AT445" s="242" t="s">
        <v>166</v>
      </c>
      <c r="AU445" s="242" t="s">
        <v>81</v>
      </c>
      <c r="AV445" s="15" t="s">
        <v>79</v>
      </c>
      <c r="AW445" s="15" t="s">
        <v>33</v>
      </c>
      <c r="AX445" s="15" t="s">
        <v>72</v>
      </c>
      <c r="AY445" s="242" t="s">
        <v>154</v>
      </c>
    </row>
    <row r="446" spans="1:65" s="13" customFormat="1" ht="11.25">
      <c r="B446" s="200"/>
      <c r="C446" s="201"/>
      <c r="D446" s="202" t="s">
        <v>166</v>
      </c>
      <c r="E446" s="203" t="s">
        <v>19</v>
      </c>
      <c r="F446" s="204" t="s">
        <v>2078</v>
      </c>
      <c r="G446" s="201"/>
      <c r="H446" s="205">
        <v>278.44</v>
      </c>
      <c r="I446" s="206"/>
      <c r="J446" s="201"/>
      <c r="K446" s="201"/>
      <c r="L446" s="207"/>
      <c r="M446" s="208"/>
      <c r="N446" s="209"/>
      <c r="O446" s="209"/>
      <c r="P446" s="209"/>
      <c r="Q446" s="209"/>
      <c r="R446" s="209"/>
      <c r="S446" s="209"/>
      <c r="T446" s="210"/>
      <c r="AT446" s="211" t="s">
        <v>166</v>
      </c>
      <c r="AU446" s="211" t="s">
        <v>81</v>
      </c>
      <c r="AV446" s="13" t="s">
        <v>81</v>
      </c>
      <c r="AW446" s="13" t="s">
        <v>33</v>
      </c>
      <c r="AX446" s="13" t="s">
        <v>72</v>
      </c>
      <c r="AY446" s="211" t="s">
        <v>154</v>
      </c>
    </row>
    <row r="447" spans="1:65" s="14" customFormat="1" ht="11.25">
      <c r="B447" s="212"/>
      <c r="C447" s="213"/>
      <c r="D447" s="202" t="s">
        <v>166</v>
      </c>
      <c r="E447" s="214" t="s">
        <v>19</v>
      </c>
      <c r="F447" s="215" t="s">
        <v>168</v>
      </c>
      <c r="G447" s="213"/>
      <c r="H447" s="216">
        <v>278.44</v>
      </c>
      <c r="I447" s="217"/>
      <c r="J447" s="213"/>
      <c r="K447" s="213"/>
      <c r="L447" s="218"/>
      <c r="M447" s="219"/>
      <c r="N447" s="220"/>
      <c r="O447" s="220"/>
      <c r="P447" s="220"/>
      <c r="Q447" s="220"/>
      <c r="R447" s="220"/>
      <c r="S447" s="220"/>
      <c r="T447" s="221"/>
      <c r="AT447" s="222" t="s">
        <v>166</v>
      </c>
      <c r="AU447" s="222" t="s">
        <v>81</v>
      </c>
      <c r="AV447" s="14" t="s">
        <v>169</v>
      </c>
      <c r="AW447" s="14" t="s">
        <v>33</v>
      </c>
      <c r="AX447" s="14" t="s">
        <v>79</v>
      </c>
      <c r="AY447" s="222" t="s">
        <v>154</v>
      </c>
    </row>
    <row r="448" spans="1:65" s="2" customFormat="1" ht="37.9" customHeight="1">
      <c r="A448" s="38"/>
      <c r="B448" s="39"/>
      <c r="C448" s="182" t="s">
        <v>694</v>
      </c>
      <c r="D448" s="182" t="s">
        <v>157</v>
      </c>
      <c r="E448" s="183" t="s">
        <v>2079</v>
      </c>
      <c r="F448" s="184" t="s">
        <v>2080</v>
      </c>
      <c r="G448" s="185" t="s">
        <v>160</v>
      </c>
      <c r="H448" s="186">
        <v>192.56</v>
      </c>
      <c r="I448" s="187"/>
      <c r="J448" s="188">
        <f>ROUND(I448*H448,2)</f>
        <v>0</v>
      </c>
      <c r="K448" s="184" t="s">
        <v>161</v>
      </c>
      <c r="L448" s="43"/>
      <c r="M448" s="189" t="s">
        <v>19</v>
      </c>
      <c r="N448" s="190" t="s">
        <v>43</v>
      </c>
      <c r="O448" s="68"/>
      <c r="P448" s="191">
        <f>O448*H448</f>
        <v>0</v>
      </c>
      <c r="Q448" s="191">
        <v>1.3999999999999999E-4</v>
      </c>
      <c r="R448" s="191">
        <f>Q448*H448</f>
        <v>2.6958399999999997E-2</v>
      </c>
      <c r="S448" s="191">
        <v>0</v>
      </c>
      <c r="T448" s="192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193" t="s">
        <v>279</v>
      </c>
      <c r="AT448" s="193" t="s">
        <v>157</v>
      </c>
      <c r="AU448" s="193" t="s">
        <v>81</v>
      </c>
      <c r="AY448" s="21" t="s">
        <v>154</v>
      </c>
      <c r="BE448" s="194">
        <f>IF(N448="základní",J448,0)</f>
        <v>0</v>
      </c>
      <c r="BF448" s="194">
        <f>IF(N448="snížená",J448,0)</f>
        <v>0</v>
      </c>
      <c r="BG448" s="194">
        <f>IF(N448="zákl. přenesená",J448,0)</f>
        <v>0</v>
      </c>
      <c r="BH448" s="194">
        <f>IF(N448="sníž. přenesená",J448,0)</f>
        <v>0</v>
      </c>
      <c r="BI448" s="194">
        <f>IF(N448="nulová",J448,0)</f>
        <v>0</v>
      </c>
      <c r="BJ448" s="21" t="s">
        <v>79</v>
      </c>
      <c r="BK448" s="194">
        <f>ROUND(I448*H448,2)</f>
        <v>0</v>
      </c>
      <c r="BL448" s="21" t="s">
        <v>279</v>
      </c>
      <c r="BM448" s="193" t="s">
        <v>2081</v>
      </c>
    </row>
    <row r="449" spans="1:65" s="2" customFormat="1" ht="11.25">
      <c r="A449" s="38"/>
      <c r="B449" s="39"/>
      <c r="C449" s="40"/>
      <c r="D449" s="195" t="s">
        <v>164</v>
      </c>
      <c r="E449" s="40"/>
      <c r="F449" s="196" t="s">
        <v>2082</v>
      </c>
      <c r="G449" s="40"/>
      <c r="H449" s="40"/>
      <c r="I449" s="197"/>
      <c r="J449" s="40"/>
      <c r="K449" s="40"/>
      <c r="L449" s="43"/>
      <c r="M449" s="198"/>
      <c r="N449" s="199"/>
      <c r="O449" s="68"/>
      <c r="P449" s="68"/>
      <c r="Q449" s="68"/>
      <c r="R449" s="68"/>
      <c r="S449" s="68"/>
      <c r="T449" s="69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21" t="s">
        <v>164</v>
      </c>
      <c r="AU449" s="21" t="s">
        <v>81</v>
      </c>
    </row>
    <row r="450" spans="1:65" s="15" customFormat="1" ht="11.25">
      <c r="B450" s="233"/>
      <c r="C450" s="234"/>
      <c r="D450" s="202" t="s">
        <v>166</v>
      </c>
      <c r="E450" s="235" t="s">
        <v>19</v>
      </c>
      <c r="F450" s="236" t="s">
        <v>1984</v>
      </c>
      <c r="G450" s="234"/>
      <c r="H450" s="235" t="s">
        <v>19</v>
      </c>
      <c r="I450" s="237"/>
      <c r="J450" s="234"/>
      <c r="K450" s="234"/>
      <c r="L450" s="238"/>
      <c r="M450" s="239"/>
      <c r="N450" s="240"/>
      <c r="O450" s="240"/>
      <c r="P450" s="240"/>
      <c r="Q450" s="240"/>
      <c r="R450" s="240"/>
      <c r="S450" s="240"/>
      <c r="T450" s="241"/>
      <c r="AT450" s="242" t="s">
        <v>166</v>
      </c>
      <c r="AU450" s="242" t="s">
        <v>81</v>
      </c>
      <c r="AV450" s="15" t="s">
        <v>79</v>
      </c>
      <c r="AW450" s="15" t="s">
        <v>33</v>
      </c>
      <c r="AX450" s="15" t="s">
        <v>72</v>
      </c>
      <c r="AY450" s="242" t="s">
        <v>154</v>
      </c>
    </row>
    <row r="451" spans="1:65" s="13" customFormat="1" ht="11.25">
      <c r="B451" s="200"/>
      <c r="C451" s="201"/>
      <c r="D451" s="202" t="s">
        <v>166</v>
      </c>
      <c r="E451" s="203" t="s">
        <v>19</v>
      </c>
      <c r="F451" s="204" t="s">
        <v>2083</v>
      </c>
      <c r="G451" s="201"/>
      <c r="H451" s="205">
        <v>192.56</v>
      </c>
      <c r="I451" s="206"/>
      <c r="J451" s="201"/>
      <c r="K451" s="201"/>
      <c r="L451" s="207"/>
      <c r="M451" s="208"/>
      <c r="N451" s="209"/>
      <c r="O451" s="209"/>
      <c r="P451" s="209"/>
      <c r="Q451" s="209"/>
      <c r="R451" s="209"/>
      <c r="S451" s="209"/>
      <c r="T451" s="210"/>
      <c r="AT451" s="211" t="s">
        <v>166</v>
      </c>
      <c r="AU451" s="211" t="s">
        <v>81</v>
      </c>
      <c r="AV451" s="13" t="s">
        <v>81</v>
      </c>
      <c r="AW451" s="13" t="s">
        <v>33</v>
      </c>
      <c r="AX451" s="13" t="s">
        <v>72</v>
      </c>
      <c r="AY451" s="211" t="s">
        <v>154</v>
      </c>
    </row>
    <row r="452" spans="1:65" s="14" customFormat="1" ht="11.25">
      <c r="B452" s="212"/>
      <c r="C452" s="213"/>
      <c r="D452" s="202" t="s">
        <v>166</v>
      </c>
      <c r="E452" s="214" t="s">
        <v>19</v>
      </c>
      <c r="F452" s="215" t="s">
        <v>168</v>
      </c>
      <c r="G452" s="213"/>
      <c r="H452" s="216">
        <v>192.56</v>
      </c>
      <c r="I452" s="217"/>
      <c r="J452" s="213"/>
      <c r="K452" s="213"/>
      <c r="L452" s="218"/>
      <c r="M452" s="219"/>
      <c r="N452" s="220"/>
      <c r="O452" s="220"/>
      <c r="P452" s="220"/>
      <c r="Q452" s="220"/>
      <c r="R452" s="220"/>
      <c r="S452" s="220"/>
      <c r="T452" s="221"/>
      <c r="AT452" s="222" t="s">
        <v>166</v>
      </c>
      <c r="AU452" s="222" t="s">
        <v>81</v>
      </c>
      <c r="AV452" s="14" t="s">
        <v>169</v>
      </c>
      <c r="AW452" s="14" t="s">
        <v>33</v>
      </c>
      <c r="AX452" s="14" t="s">
        <v>79</v>
      </c>
      <c r="AY452" s="222" t="s">
        <v>154</v>
      </c>
    </row>
    <row r="453" spans="1:65" s="2" customFormat="1" ht="24.2" customHeight="1">
      <c r="A453" s="38"/>
      <c r="B453" s="39"/>
      <c r="C453" s="223" t="s">
        <v>700</v>
      </c>
      <c r="D453" s="223" t="s">
        <v>192</v>
      </c>
      <c r="E453" s="224" t="s">
        <v>2084</v>
      </c>
      <c r="F453" s="225" t="s">
        <v>2085</v>
      </c>
      <c r="G453" s="226" t="s">
        <v>160</v>
      </c>
      <c r="H453" s="227">
        <v>224.429</v>
      </c>
      <c r="I453" s="228"/>
      <c r="J453" s="229">
        <f>ROUND(I453*H453,2)</f>
        <v>0</v>
      </c>
      <c r="K453" s="225" t="s">
        <v>161</v>
      </c>
      <c r="L453" s="230"/>
      <c r="M453" s="231" t="s">
        <v>19</v>
      </c>
      <c r="N453" s="232" t="s">
        <v>43</v>
      </c>
      <c r="O453" s="68"/>
      <c r="P453" s="191">
        <f>O453*H453</f>
        <v>0</v>
      </c>
      <c r="Q453" s="191">
        <v>1.9E-3</v>
      </c>
      <c r="R453" s="191">
        <f>Q453*H453</f>
        <v>0.42641509999999999</v>
      </c>
      <c r="S453" s="191">
        <v>0</v>
      </c>
      <c r="T453" s="192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193" t="s">
        <v>380</v>
      </c>
      <c r="AT453" s="193" t="s">
        <v>192</v>
      </c>
      <c r="AU453" s="193" t="s">
        <v>81</v>
      </c>
      <c r="AY453" s="21" t="s">
        <v>154</v>
      </c>
      <c r="BE453" s="194">
        <f>IF(N453="základní",J453,0)</f>
        <v>0</v>
      </c>
      <c r="BF453" s="194">
        <f>IF(N453="snížená",J453,0)</f>
        <v>0</v>
      </c>
      <c r="BG453" s="194">
        <f>IF(N453="zákl. přenesená",J453,0)</f>
        <v>0</v>
      </c>
      <c r="BH453" s="194">
        <f>IF(N453="sníž. přenesená",J453,0)</f>
        <v>0</v>
      </c>
      <c r="BI453" s="194">
        <f>IF(N453="nulová",J453,0)</f>
        <v>0</v>
      </c>
      <c r="BJ453" s="21" t="s">
        <v>79</v>
      </c>
      <c r="BK453" s="194">
        <f>ROUND(I453*H453,2)</f>
        <v>0</v>
      </c>
      <c r="BL453" s="21" t="s">
        <v>279</v>
      </c>
      <c r="BM453" s="193" t="s">
        <v>2086</v>
      </c>
    </row>
    <row r="454" spans="1:65" s="13" customFormat="1" ht="11.25">
      <c r="B454" s="200"/>
      <c r="C454" s="201"/>
      <c r="D454" s="202" t="s">
        <v>166</v>
      </c>
      <c r="E454" s="201"/>
      <c r="F454" s="204" t="s">
        <v>2087</v>
      </c>
      <c r="G454" s="201"/>
      <c r="H454" s="205">
        <v>224.429</v>
      </c>
      <c r="I454" s="206"/>
      <c r="J454" s="201"/>
      <c r="K454" s="201"/>
      <c r="L454" s="207"/>
      <c r="M454" s="208"/>
      <c r="N454" s="209"/>
      <c r="O454" s="209"/>
      <c r="P454" s="209"/>
      <c r="Q454" s="209"/>
      <c r="R454" s="209"/>
      <c r="S454" s="209"/>
      <c r="T454" s="210"/>
      <c r="AT454" s="211" t="s">
        <v>166</v>
      </c>
      <c r="AU454" s="211" t="s">
        <v>81</v>
      </c>
      <c r="AV454" s="13" t="s">
        <v>81</v>
      </c>
      <c r="AW454" s="13" t="s">
        <v>4</v>
      </c>
      <c r="AX454" s="13" t="s">
        <v>79</v>
      </c>
      <c r="AY454" s="211" t="s">
        <v>154</v>
      </c>
    </row>
    <row r="455" spans="1:65" s="2" customFormat="1" ht="37.9" customHeight="1">
      <c r="A455" s="38"/>
      <c r="B455" s="39"/>
      <c r="C455" s="182" t="s">
        <v>706</v>
      </c>
      <c r="D455" s="182" t="s">
        <v>157</v>
      </c>
      <c r="E455" s="183" t="s">
        <v>2088</v>
      </c>
      <c r="F455" s="184" t="s">
        <v>2089</v>
      </c>
      <c r="G455" s="185" t="s">
        <v>160</v>
      </c>
      <c r="H455" s="186">
        <v>56.4</v>
      </c>
      <c r="I455" s="187"/>
      <c r="J455" s="188">
        <f>ROUND(I455*H455,2)</f>
        <v>0</v>
      </c>
      <c r="K455" s="184" t="s">
        <v>161</v>
      </c>
      <c r="L455" s="43"/>
      <c r="M455" s="189" t="s">
        <v>19</v>
      </c>
      <c r="N455" s="190" t="s">
        <v>43</v>
      </c>
      <c r="O455" s="68"/>
      <c r="P455" s="191">
        <f>O455*H455</f>
        <v>0</v>
      </c>
      <c r="Q455" s="191">
        <v>2.7999999999999998E-4</v>
      </c>
      <c r="R455" s="191">
        <f>Q455*H455</f>
        <v>1.5791999999999997E-2</v>
      </c>
      <c r="S455" s="191">
        <v>0</v>
      </c>
      <c r="T455" s="192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93" t="s">
        <v>279</v>
      </c>
      <c r="AT455" s="193" t="s">
        <v>157</v>
      </c>
      <c r="AU455" s="193" t="s">
        <v>81</v>
      </c>
      <c r="AY455" s="21" t="s">
        <v>154</v>
      </c>
      <c r="BE455" s="194">
        <f>IF(N455="základní",J455,0)</f>
        <v>0</v>
      </c>
      <c r="BF455" s="194">
        <f>IF(N455="snížená",J455,0)</f>
        <v>0</v>
      </c>
      <c r="BG455" s="194">
        <f>IF(N455="zákl. přenesená",J455,0)</f>
        <v>0</v>
      </c>
      <c r="BH455" s="194">
        <f>IF(N455="sníž. přenesená",J455,0)</f>
        <v>0</v>
      </c>
      <c r="BI455" s="194">
        <f>IF(N455="nulová",J455,0)</f>
        <v>0</v>
      </c>
      <c r="BJ455" s="21" t="s">
        <v>79</v>
      </c>
      <c r="BK455" s="194">
        <f>ROUND(I455*H455,2)</f>
        <v>0</v>
      </c>
      <c r="BL455" s="21" t="s">
        <v>279</v>
      </c>
      <c r="BM455" s="193" t="s">
        <v>2090</v>
      </c>
    </row>
    <row r="456" spans="1:65" s="2" customFormat="1" ht="11.25">
      <c r="A456" s="38"/>
      <c r="B456" s="39"/>
      <c r="C456" s="40"/>
      <c r="D456" s="195" t="s">
        <v>164</v>
      </c>
      <c r="E456" s="40"/>
      <c r="F456" s="196" t="s">
        <v>2091</v>
      </c>
      <c r="G456" s="40"/>
      <c r="H456" s="40"/>
      <c r="I456" s="197"/>
      <c r="J456" s="40"/>
      <c r="K456" s="40"/>
      <c r="L456" s="43"/>
      <c r="M456" s="198"/>
      <c r="N456" s="199"/>
      <c r="O456" s="68"/>
      <c r="P456" s="68"/>
      <c r="Q456" s="68"/>
      <c r="R456" s="68"/>
      <c r="S456" s="68"/>
      <c r="T456" s="69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21" t="s">
        <v>164</v>
      </c>
      <c r="AU456" s="21" t="s">
        <v>81</v>
      </c>
    </row>
    <row r="457" spans="1:65" s="15" customFormat="1" ht="11.25">
      <c r="B457" s="233"/>
      <c r="C457" s="234"/>
      <c r="D457" s="202" t="s">
        <v>166</v>
      </c>
      <c r="E457" s="235" t="s">
        <v>19</v>
      </c>
      <c r="F457" s="236" t="s">
        <v>1984</v>
      </c>
      <c r="G457" s="234"/>
      <c r="H457" s="235" t="s">
        <v>19</v>
      </c>
      <c r="I457" s="237"/>
      <c r="J457" s="234"/>
      <c r="K457" s="234"/>
      <c r="L457" s="238"/>
      <c r="M457" s="239"/>
      <c r="N457" s="240"/>
      <c r="O457" s="240"/>
      <c r="P457" s="240"/>
      <c r="Q457" s="240"/>
      <c r="R457" s="240"/>
      <c r="S457" s="240"/>
      <c r="T457" s="241"/>
      <c r="AT457" s="242" t="s">
        <v>166</v>
      </c>
      <c r="AU457" s="242" t="s">
        <v>81</v>
      </c>
      <c r="AV457" s="15" t="s">
        <v>79</v>
      </c>
      <c r="AW457" s="15" t="s">
        <v>33</v>
      </c>
      <c r="AX457" s="15" t="s">
        <v>72</v>
      </c>
      <c r="AY457" s="242" t="s">
        <v>154</v>
      </c>
    </row>
    <row r="458" spans="1:65" s="13" customFormat="1" ht="11.25">
      <c r="B458" s="200"/>
      <c r="C458" s="201"/>
      <c r="D458" s="202" t="s">
        <v>166</v>
      </c>
      <c r="E458" s="203" t="s">
        <v>19</v>
      </c>
      <c r="F458" s="204" t="s">
        <v>2092</v>
      </c>
      <c r="G458" s="201"/>
      <c r="H458" s="205">
        <v>56.4</v>
      </c>
      <c r="I458" s="206"/>
      <c r="J458" s="201"/>
      <c r="K458" s="201"/>
      <c r="L458" s="207"/>
      <c r="M458" s="208"/>
      <c r="N458" s="209"/>
      <c r="O458" s="209"/>
      <c r="P458" s="209"/>
      <c r="Q458" s="209"/>
      <c r="R458" s="209"/>
      <c r="S458" s="209"/>
      <c r="T458" s="210"/>
      <c r="AT458" s="211" t="s">
        <v>166</v>
      </c>
      <c r="AU458" s="211" t="s">
        <v>81</v>
      </c>
      <c r="AV458" s="13" t="s">
        <v>81</v>
      </c>
      <c r="AW458" s="13" t="s">
        <v>33</v>
      </c>
      <c r="AX458" s="13" t="s">
        <v>72</v>
      </c>
      <c r="AY458" s="211" t="s">
        <v>154</v>
      </c>
    </row>
    <row r="459" spans="1:65" s="14" customFormat="1" ht="11.25">
      <c r="B459" s="212"/>
      <c r="C459" s="213"/>
      <c r="D459" s="202" t="s">
        <v>166</v>
      </c>
      <c r="E459" s="214" t="s">
        <v>19</v>
      </c>
      <c r="F459" s="215" t="s">
        <v>168</v>
      </c>
      <c r="G459" s="213"/>
      <c r="H459" s="216">
        <v>56.4</v>
      </c>
      <c r="I459" s="217"/>
      <c r="J459" s="213"/>
      <c r="K459" s="213"/>
      <c r="L459" s="218"/>
      <c r="M459" s="219"/>
      <c r="N459" s="220"/>
      <c r="O459" s="220"/>
      <c r="P459" s="220"/>
      <c r="Q459" s="220"/>
      <c r="R459" s="220"/>
      <c r="S459" s="220"/>
      <c r="T459" s="221"/>
      <c r="AT459" s="222" t="s">
        <v>166</v>
      </c>
      <c r="AU459" s="222" t="s">
        <v>81</v>
      </c>
      <c r="AV459" s="14" t="s">
        <v>169</v>
      </c>
      <c r="AW459" s="14" t="s">
        <v>33</v>
      </c>
      <c r="AX459" s="14" t="s">
        <v>79</v>
      </c>
      <c r="AY459" s="222" t="s">
        <v>154</v>
      </c>
    </row>
    <row r="460" spans="1:65" s="2" customFormat="1" ht="24.2" customHeight="1">
      <c r="A460" s="38"/>
      <c r="B460" s="39"/>
      <c r="C460" s="223" t="s">
        <v>712</v>
      </c>
      <c r="D460" s="223" t="s">
        <v>192</v>
      </c>
      <c r="E460" s="224" t="s">
        <v>2084</v>
      </c>
      <c r="F460" s="225" t="s">
        <v>2085</v>
      </c>
      <c r="G460" s="226" t="s">
        <v>160</v>
      </c>
      <c r="H460" s="227">
        <v>64.86</v>
      </c>
      <c r="I460" s="228"/>
      <c r="J460" s="229">
        <f>ROUND(I460*H460,2)</f>
        <v>0</v>
      </c>
      <c r="K460" s="225" t="s">
        <v>161</v>
      </c>
      <c r="L460" s="230"/>
      <c r="M460" s="231" t="s">
        <v>19</v>
      </c>
      <c r="N460" s="232" t="s">
        <v>43</v>
      </c>
      <c r="O460" s="68"/>
      <c r="P460" s="191">
        <f>O460*H460</f>
        <v>0</v>
      </c>
      <c r="Q460" s="191">
        <v>1.9E-3</v>
      </c>
      <c r="R460" s="191">
        <f>Q460*H460</f>
        <v>0.123234</v>
      </c>
      <c r="S460" s="191">
        <v>0</v>
      </c>
      <c r="T460" s="192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193" t="s">
        <v>380</v>
      </c>
      <c r="AT460" s="193" t="s">
        <v>192</v>
      </c>
      <c r="AU460" s="193" t="s">
        <v>81</v>
      </c>
      <c r="AY460" s="21" t="s">
        <v>154</v>
      </c>
      <c r="BE460" s="194">
        <f>IF(N460="základní",J460,0)</f>
        <v>0</v>
      </c>
      <c r="BF460" s="194">
        <f>IF(N460="snížená",J460,0)</f>
        <v>0</v>
      </c>
      <c r="BG460" s="194">
        <f>IF(N460="zákl. přenesená",J460,0)</f>
        <v>0</v>
      </c>
      <c r="BH460" s="194">
        <f>IF(N460="sníž. přenesená",J460,0)</f>
        <v>0</v>
      </c>
      <c r="BI460" s="194">
        <f>IF(N460="nulová",J460,0)</f>
        <v>0</v>
      </c>
      <c r="BJ460" s="21" t="s">
        <v>79</v>
      </c>
      <c r="BK460" s="194">
        <f>ROUND(I460*H460,2)</f>
        <v>0</v>
      </c>
      <c r="BL460" s="21" t="s">
        <v>279</v>
      </c>
      <c r="BM460" s="193" t="s">
        <v>2093</v>
      </c>
    </row>
    <row r="461" spans="1:65" s="13" customFormat="1" ht="11.25">
      <c r="B461" s="200"/>
      <c r="C461" s="201"/>
      <c r="D461" s="202" t="s">
        <v>166</v>
      </c>
      <c r="E461" s="201"/>
      <c r="F461" s="204" t="s">
        <v>2094</v>
      </c>
      <c r="G461" s="201"/>
      <c r="H461" s="205">
        <v>64.86</v>
      </c>
      <c r="I461" s="206"/>
      <c r="J461" s="201"/>
      <c r="K461" s="201"/>
      <c r="L461" s="207"/>
      <c r="M461" s="208"/>
      <c r="N461" s="209"/>
      <c r="O461" s="209"/>
      <c r="P461" s="209"/>
      <c r="Q461" s="209"/>
      <c r="R461" s="209"/>
      <c r="S461" s="209"/>
      <c r="T461" s="210"/>
      <c r="AT461" s="211" t="s">
        <v>166</v>
      </c>
      <c r="AU461" s="211" t="s">
        <v>81</v>
      </c>
      <c r="AV461" s="13" t="s">
        <v>81</v>
      </c>
      <c r="AW461" s="13" t="s">
        <v>4</v>
      </c>
      <c r="AX461" s="13" t="s">
        <v>79</v>
      </c>
      <c r="AY461" s="211" t="s">
        <v>154</v>
      </c>
    </row>
    <row r="462" spans="1:65" s="2" customFormat="1" ht="37.9" customHeight="1">
      <c r="A462" s="38"/>
      <c r="B462" s="39"/>
      <c r="C462" s="182" t="s">
        <v>718</v>
      </c>
      <c r="D462" s="182" t="s">
        <v>157</v>
      </c>
      <c r="E462" s="183" t="s">
        <v>2095</v>
      </c>
      <c r="F462" s="184" t="s">
        <v>2096</v>
      </c>
      <c r="G462" s="185" t="s">
        <v>160</v>
      </c>
      <c r="H462" s="186">
        <v>4</v>
      </c>
      <c r="I462" s="187"/>
      <c r="J462" s="188">
        <f>ROUND(I462*H462,2)</f>
        <v>0</v>
      </c>
      <c r="K462" s="184" t="s">
        <v>161</v>
      </c>
      <c r="L462" s="43"/>
      <c r="M462" s="189" t="s">
        <v>19</v>
      </c>
      <c r="N462" s="190" t="s">
        <v>43</v>
      </c>
      <c r="O462" s="68"/>
      <c r="P462" s="191">
        <f>O462*H462</f>
        <v>0</v>
      </c>
      <c r="Q462" s="191">
        <v>4.2000000000000002E-4</v>
      </c>
      <c r="R462" s="191">
        <f>Q462*H462</f>
        <v>1.6800000000000001E-3</v>
      </c>
      <c r="S462" s="191">
        <v>0</v>
      </c>
      <c r="T462" s="192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93" t="s">
        <v>279</v>
      </c>
      <c r="AT462" s="193" t="s">
        <v>157</v>
      </c>
      <c r="AU462" s="193" t="s">
        <v>81</v>
      </c>
      <c r="AY462" s="21" t="s">
        <v>154</v>
      </c>
      <c r="BE462" s="194">
        <f>IF(N462="základní",J462,0)</f>
        <v>0</v>
      </c>
      <c r="BF462" s="194">
        <f>IF(N462="snížená",J462,0)</f>
        <v>0</v>
      </c>
      <c r="BG462" s="194">
        <f>IF(N462="zákl. přenesená",J462,0)</f>
        <v>0</v>
      </c>
      <c r="BH462" s="194">
        <f>IF(N462="sníž. přenesená",J462,0)</f>
        <v>0</v>
      </c>
      <c r="BI462" s="194">
        <f>IF(N462="nulová",J462,0)</f>
        <v>0</v>
      </c>
      <c r="BJ462" s="21" t="s">
        <v>79</v>
      </c>
      <c r="BK462" s="194">
        <f>ROUND(I462*H462,2)</f>
        <v>0</v>
      </c>
      <c r="BL462" s="21" t="s">
        <v>279</v>
      </c>
      <c r="BM462" s="193" t="s">
        <v>2097</v>
      </c>
    </row>
    <row r="463" spans="1:65" s="2" customFormat="1" ht="11.25">
      <c r="A463" s="38"/>
      <c r="B463" s="39"/>
      <c r="C463" s="40"/>
      <c r="D463" s="195" t="s">
        <v>164</v>
      </c>
      <c r="E463" s="40"/>
      <c r="F463" s="196" t="s">
        <v>2098</v>
      </c>
      <c r="G463" s="40"/>
      <c r="H463" s="40"/>
      <c r="I463" s="197"/>
      <c r="J463" s="40"/>
      <c r="K463" s="40"/>
      <c r="L463" s="43"/>
      <c r="M463" s="198"/>
      <c r="N463" s="199"/>
      <c r="O463" s="68"/>
      <c r="P463" s="68"/>
      <c r="Q463" s="68"/>
      <c r="R463" s="68"/>
      <c r="S463" s="68"/>
      <c r="T463" s="69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21" t="s">
        <v>164</v>
      </c>
      <c r="AU463" s="21" t="s">
        <v>81</v>
      </c>
    </row>
    <row r="464" spans="1:65" s="15" customFormat="1" ht="11.25">
      <c r="B464" s="233"/>
      <c r="C464" s="234"/>
      <c r="D464" s="202" t="s">
        <v>166</v>
      </c>
      <c r="E464" s="235" t="s">
        <v>19</v>
      </c>
      <c r="F464" s="236" t="s">
        <v>1984</v>
      </c>
      <c r="G464" s="234"/>
      <c r="H464" s="235" t="s">
        <v>19</v>
      </c>
      <c r="I464" s="237"/>
      <c r="J464" s="234"/>
      <c r="K464" s="234"/>
      <c r="L464" s="238"/>
      <c r="M464" s="239"/>
      <c r="N464" s="240"/>
      <c r="O464" s="240"/>
      <c r="P464" s="240"/>
      <c r="Q464" s="240"/>
      <c r="R464" s="240"/>
      <c r="S464" s="240"/>
      <c r="T464" s="241"/>
      <c r="AT464" s="242" t="s">
        <v>166</v>
      </c>
      <c r="AU464" s="242" t="s">
        <v>81</v>
      </c>
      <c r="AV464" s="15" t="s">
        <v>79</v>
      </c>
      <c r="AW464" s="15" t="s">
        <v>33</v>
      </c>
      <c r="AX464" s="15" t="s">
        <v>72</v>
      </c>
      <c r="AY464" s="242" t="s">
        <v>154</v>
      </c>
    </row>
    <row r="465" spans="1:65" s="13" customFormat="1" ht="11.25">
      <c r="B465" s="200"/>
      <c r="C465" s="201"/>
      <c r="D465" s="202" t="s">
        <v>166</v>
      </c>
      <c r="E465" s="203" t="s">
        <v>19</v>
      </c>
      <c r="F465" s="204" t="s">
        <v>2099</v>
      </c>
      <c r="G465" s="201"/>
      <c r="H465" s="205">
        <v>4</v>
      </c>
      <c r="I465" s="206"/>
      <c r="J465" s="201"/>
      <c r="K465" s="201"/>
      <c r="L465" s="207"/>
      <c r="M465" s="208"/>
      <c r="N465" s="209"/>
      <c r="O465" s="209"/>
      <c r="P465" s="209"/>
      <c r="Q465" s="209"/>
      <c r="R465" s="209"/>
      <c r="S465" s="209"/>
      <c r="T465" s="210"/>
      <c r="AT465" s="211" t="s">
        <v>166</v>
      </c>
      <c r="AU465" s="211" t="s">
        <v>81</v>
      </c>
      <c r="AV465" s="13" t="s">
        <v>81</v>
      </c>
      <c r="AW465" s="13" t="s">
        <v>33</v>
      </c>
      <c r="AX465" s="13" t="s">
        <v>72</v>
      </c>
      <c r="AY465" s="211" t="s">
        <v>154</v>
      </c>
    </row>
    <row r="466" spans="1:65" s="14" customFormat="1" ht="11.25">
      <c r="B466" s="212"/>
      <c r="C466" s="213"/>
      <c r="D466" s="202" t="s">
        <v>166</v>
      </c>
      <c r="E466" s="214" t="s">
        <v>19</v>
      </c>
      <c r="F466" s="215" t="s">
        <v>168</v>
      </c>
      <c r="G466" s="213"/>
      <c r="H466" s="216">
        <v>4</v>
      </c>
      <c r="I466" s="217"/>
      <c r="J466" s="213"/>
      <c r="K466" s="213"/>
      <c r="L466" s="218"/>
      <c r="M466" s="219"/>
      <c r="N466" s="220"/>
      <c r="O466" s="220"/>
      <c r="P466" s="220"/>
      <c r="Q466" s="220"/>
      <c r="R466" s="220"/>
      <c r="S466" s="220"/>
      <c r="T466" s="221"/>
      <c r="AT466" s="222" t="s">
        <v>166</v>
      </c>
      <c r="AU466" s="222" t="s">
        <v>81</v>
      </c>
      <c r="AV466" s="14" t="s">
        <v>169</v>
      </c>
      <c r="AW466" s="14" t="s">
        <v>33</v>
      </c>
      <c r="AX466" s="14" t="s">
        <v>79</v>
      </c>
      <c r="AY466" s="222" t="s">
        <v>154</v>
      </c>
    </row>
    <row r="467" spans="1:65" s="2" customFormat="1" ht="24.2" customHeight="1">
      <c r="A467" s="38"/>
      <c r="B467" s="39"/>
      <c r="C467" s="223" t="s">
        <v>724</v>
      </c>
      <c r="D467" s="223" t="s">
        <v>192</v>
      </c>
      <c r="E467" s="224" t="s">
        <v>2084</v>
      </c>
      <c r="F467" s="225" t="s">
        <v>2085</v>
      </c>
      <c r="G467" s="226" t="s">
        <v>160</v>
      </c>
      <c r="H467" s="227">
        <v>4.5999999999999996</v>
      </c>
      <c r="I467" s="228"/>
      <c r="J467" s="229">
        <f>ROUND(I467*H467,2)</f>
        <v>0</v>
      </c>
      <c r="K467" s="225" t="s">
        <v>161</v>
      </c>
      <c r="L467" s="230"/>
      <c r="M467" s="231" t="s">
        <v>19</v>
      </c>
      <c r="N467" s="232" t="s">
        <v>43</v>
      </c>
      <c r="O467" s="68"/>
      <c r="P467" s="191">
        <f>O467*H467</f>
        <v>0</v>
      </c>
      <c r="Q467" s="191">
        <v>1.9E-3</v>
      </c>
      <c r="R467" s="191">
        <f>Q467*H467</f>
        <v>8.7399999999999995E-3</v>
      </c>
      <c r="S467" s="191">
        <v>0</v>
      </c>
      <c r="T467" s="192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93" t="s">
        <v>380</v>
      </c>
      <c r="AT467" s="193" t="s">
        <v>192</v>
      </c>
      <c r="AU467" s="193" t="s">
        <v>81</v>
      </c>
      <c r="AY467" s="21" t="s">
        <v>154</v>
      </c>
      <c r="BE467" s="194">
        <f>IF(N467="základní",J467,0)</f>
        <v>0</v>
      </c>
      <c r="BF467" s="194">
        <f>IF(N467="snížená",J467,0)</f>
        <v>0</v>
      </c>
      <c r="BG467" s="194">
        <f>IF(N467="zákl. přenesená",J467,0)</f>
        <v>0</v>
      </c>
      <c r="BH467" s="194">
        <f>IF(N467="sníž. přenesená",J467,0)</f>
        <v>0</v>
      </c>
      <c r="BI467" s="194">
        <f>IF(N467="nulová",J467,0)</f>
        <v>0</v>
      </c>
      <c r="BJ467" s="21" t="s">
        <v>79</v>
      </c>
      <c r="BK467" s="194">
        <f>ROUND(I467*H467,2)</f>
        <v>0</v>
      </c>
      <c r="BL467" s="21" t="s">
        <v>279</v>
      </c>
      <c r="BM467" s="193" t="s">
        <v>2100</v>
      </c>
    </row>
    <row r="468" spans="1:65" s="13" customFormat="1" ht="11.25">
      <c r="B468" s="200"/>
      <c r="C468" s="201"/>
      <c r="D468" s="202" t="s">
        <v>166</v>
      </c>
      <c r="E468" s="201"/>
      <c r="F468" s="204" t="s">
        <v>2101</v>
      </c>
      <c r="G468" s="201"/>
      <c r="H468" s="205">
        <v>4.5999999999999996</v>
      </c>
      <c r="I468" s="206"/>
      <c r="J468" s="201"/>
      <c r="K468" s="201"/>
      <c r="L468" s="207"/>
      <c r="M468" s="208"/>
      <c r="N468" s="209"/>
      <c r="O468" s="209"/>
      <c r="P468" s="209"/>
      <c r="Q468" s="209"/>
      <c r="R468" s="209"/>
      <c r="S468" s="209"/>
      <c r="T468" s="210"/>
      <c r="AT468" s="211" t="s">
        <v>166</v>
      </c>
      <c r="AU468" s="211" t="s">
        <v>81</v>
      </c>
      <c r="AV468" s="13" t="s">
        <v>81</v>
      </c>
      <c r="AW468" s="13" t="s">
        <v>4</v>
      </c>
      <c r="AX468" s="13" t="s">
        <v>79</v>
      </c>
      <c r="AY468" s="211" t="s">
        <v>154</v>
      </c>
    </row>
    <row r="469" spans="1:65" s="2" customFormat="1" ht="24.2" customHeight="1">
      <c r="A469" s="38"/>
      <c r="B469" s="39"/>
      <c r="C469" s="182" t="s">
        <v>730</v>
      </c>
      <c r="D469" s="182" t="s">
        <v>157</v>
      </c>
      <c r="E469" s="183" t="s">
        <v>2102</v>
      </c>
      <c r="F469" s="184" t="s">
        <v>2103</v>
      </c>
      <c r="G469" s="185" t="s">
        <v>160</v>
      </c>
      <c r="H469" s="186">
        <v>36.32</v>
      </c>
      <c r="I469" s="187"/>
      <c r="J469" s="188">
        <f>ROUND(I469*H469,2)</f>
        <v>0</v>
      </c>
      <c r="K469" s="184" t="s">
        <v>161</v>
      </c>
      <c r="L469" s="43"/>
      <c r="M469" s="189" t="s">
        <v>19</v>
      </c>
      <c r="N469" s="190" t="s">
        <v>43</v>
      </c>
      <c r="O469" s="68"/>
      <c r="P469" s="191">
        <f>O469*H469</f>
        <v>0</v>
      </c>
      <c r="Q469" s="191">
        <v>3.0000000000000001E-5</v>
      </c>
      <c r="R469" s="191">
        <f>Q469*H469</f>
        <v>1.0896E-3</v>
      </c>
      <c r="S469" s="191">
        <v>0</v>
      </c>
      <c r="T469" s="192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93" t="s">
        <v>279</v>
      </c>
      <c r="AT469" s="193" t="s">
        <v>157</v>
      </c>
      <c r="AU469" s="193" t="s">
        <v>81</v>
      </c>
      <c r="AY469" s="21" t="s">
        <v>154</v>
      </c>
      <c r="BE469" s="194">
        <f>IF(N469="základní",J469,0)</f>
        <v>0</v>
      </c>
      <c r="BF469" s="194">
        <f>IF(N469="snížená",J469,0)</f>
        <v>0</v>
      </c>
      <c r="BG469" s="194">
        <f>IF(N469="zákl. přenesená",J469,0)</f>
        <v>0</v>
      </c>
      <c r="BH469" s="194">
        <f>IF(N469="sníž. přenesená",J469,0)</f>
        <v>0</v>
      </c>
      <c r="BI469" s="194">
        <f>IF(N469="nulová",J469,0)</f>
        <v>0</v>
      </c>
      <c r="BJ469" s="21" t="s">
        <v>79</v>
      </c>
      <c r="BK469" s="194">
        <f>ROUND(I469*H469,2)</f>
        <v>0</v>
      </c>
      <c r="BL469" s="21" t="s">
        <v>279</v>
      </c>
      <c r="BM469" s="193" t="s">
        <v>2104</v>
      </c>
    </row>
    <row r="470" spans="1:65" s="2" customFormat="1" ht="11.25">
      <c r="A470" s="38"/>
      <c r="B470" s="39"/>
      <c r="C470" s="40"/>
      <c r="D470" s="195" t="s">
        <v>164</v>
      </c>
      <c r="E470" s="40"/>
      <c r="F470" s="196" t="s">
        <v>2105</v>
      </c>
      <c r="G470" s="40"/>
      <c r="H470" s="40"/>
      <c r="I470" s="197"/>
      <c r="J470" s="40"/>
      <c r="K470" s="40"/>
      <c r="L470" s="43"/>
      <c r="M470" s="198"/>
      <c r="N470" s="199"/>
      <c r="O470" s="68"/>
      <c r="P470" s="68"/>
      <c r="Q470" s="68"/>
      <c r="R470" s="68"/>
      <c r="S470" s="68"/>
      <c r="T470" s="69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21" t="s">
        <v>164</v>
      </c>
      <c r="AU470" s="21" t="s">
        <v>81</v>
      </c>
    </row>
    <row r="471" spans="1:65" s="15" customFormat="1" ht="11.25">
      <c r="B471" s="233"/>
      <c r="C471" s="234"/>
      <c r="D471" s="202" t="s">
        <v>166</v>
      </c>
      <c r="E471" s="235" t="s">
        <v>19</v>
      </c>
      <c r="F471" s="236" t="s">
        <v>2106</v>
      </c>
      <c r="G471" s="234"/>
      <c r="H471" s="235" t="s">
        <v>19</v>
      </c>
      <c r="I471" s="237"/>
      <c r="J471" s="234"/>
      <c r="K471" s="234"/>
      <c r="L471" s="238"/>
      <c r="M471" s="239"/>
      <c r="N471" s="240"/>
      <c r="O471" s="240"/>
      <c r="P471" s="240"/>
      <c r="Q471" s="240"/>
      <c r="R471" s="240"/>
      <c r="S471" s="240"/>
      <c r="T471" s="241"/>
      <c r="AT471" s="242" t="s">
        <v>166</v>
      </c>
      <c r="AU471" s="242" t="s">
        <v>81</v>
      </c>
      <c r="AV471" s="15" t="s">
        <v>79</v>
      </c>
      <c r="AW471" s="15" t="s">
        <v>33</v>
      </c>
      <c r="AX471" s="15" t="s">
        <v>72</v>
      </c>
      <c r="AY471" s="242" t="s">
        <v>154</v>
      </c>
    </row>
    <row r="472" spans="1:65" s="13" customFormat="1" ht="11.25">
      <c r="B472" s="200"/>
      <c r="C472" s="201"/>
      <c r="D472" s="202" t="s">
        <v>166</v>
      </c>
      <c r="E472" s="203" t="s">
        <v>19</v>
      </c>
      <c r="F472" s="204" t="s">
        <v>2107</v>
      </c>
      <c r="G472" s="201"/>
      <c r="H472" s="205">
        <v>36.32</v>
      </c>
      <c r="I472" s="206"/>
      <c r="J472" s="201"/>
      <c r="K472" s="201"/>
      <c r="L472" s="207"/>
      <c r="M472" s="208"/>
      <c r="N472" s="209"/>
      <c r="O472" s="209"/>
      <c r="P472" s="209"/>
      <c r="Q472" s="209"/>
      <c r="R472" s="209"/>
      <c r="S472" s="209"/>
      <c r="T472" s="210"/>
      <c r="AT472" s="211" t="s">
        <v>166</v>
      </c>
      <c r="AU472" s="211" t="s">
        <v>81</v>
      </c>
      <c r="AV472" s="13" t="s">
        <v>81</v>
      </c>
      <c r="AW472" s="13" t="s">
        <v>33</v>
      </c>
      <c r="AX472" s="13" t="s">
        <v>72</v>
      </c>
      <c r="AY472" s="211" t="s">
        <v>154</v>
      </c>
    </row>
    <row r="473" spans="1:65" s="14" customFormat="1" ht="11.25">
      <c r="B473" s="212"/>
      <c r="C473" s="213"/>
      <c r="D473" s="202" t="s">
        <v>166</v>
      </c>
      <c r="E473" s="214" t="s">
        <v>19</v>
      </c>
      <c r="F473" s="215" t="s">
        <v>168</v>
      </c>
      <c r="G473" s="213"/>
      <c r="H473" s="216">
        <v>36.32</v>
      </c>
      <c r="I473" s="217"/>
      <c r="J473" s="213"/>
      <c r="K473" s="213"/>
      <c r="L473" s="218"/>
      <c r="M473" s="219"/>
      <c r="N473" s="220"/>
      <c r="O473" s="220"/>
      <c r="P473" s="220"/>
      <c r="Q473" s="220"/>
      <c r="R473" s="220"/>
      <c r="S473" s="220"/>
      <c r="T473" s="221"/>
      <c r="AT473" s="222" t="s">
        <v>166</v>
      </c>
      <c r="AU473" s="222" t="s">
        <v>81</v>
      </c>
      <c r="AV473" s="14" t="s">
        <v>169</v>
      </c>
      <c r="AW473" s="14" t="s">
        <v>33</v>
      </c>
      <c r="AX473" s="14" t="s">
        <v>79</v>
      </c>
      <c r="AY473" s="222" t="s">
        <v>154</v>
      </c>
    </row>
    <row r="474" spans="1:65" s="2" customFormat="1" ht="16.5" customHeight="1">
      <c r="A474" s="38"/>
      <c r="B474" s="39"/>
      <c r="C474" s="223" t="s">
        <v>737</v>
      </c>
      <c r="D474" s="223" t="s">
        <v>192</v>
      </c>
      <c r="E474" s="224" t="s">
        <v>2108</v>
      </c>
      <c r="F474" s="225" t="s">
        <v>2109</v>
      </c>
      <c r="G474" s="226" t="s">
        <v>160</v>
      </c>
      <c r="H474" s="227">
        <v>43.584000000000003</v>
      </c>
      <c r="I474" s="228"/>
      <c r="J474" s="229">
        <f>ROUND(I474*H474,2)</f>
        <v>0</v>
      </c>
      <c r="K474" s="225" t="s">
        <v>161</v>
      </c>
      <c r="L474" s="230"/>
      <c r="M474" s="231" t="s">
        <v>19</v>
      </c>
      <c r="N474" s="232" t="s">
        <v>43</v>
      </c>
      <c r="O474" s="68"/>
      <c r="P474" s="191">
        <f>O474*H474</f>
        <v>0</v>
      </c>
      <c r="Q474" s="191">
        <v>1.9E-3</v>
      </c>
      <c r="R474" s="191">
        <f>Q474*H474</f>
        <v>8.2809600000000011E-2</v>
      </c>
      <c r="S474" s="191">
        <v>0</v>
      </c>
      <c r="T474" s="192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193" t="s">
        <v>380</v>
      </c>
      <c r="AT474" s="193" t="s">
        <v>192</v>
      </c>
      <c r="AU474" s="193" t="s">
        <v>81</v>
      </c>
      <c r="AY474" s="21" t="s">
        <v>154</v>
      </c>
      <c r="BE474" s="194">
        <f>IF(N474="základní",J474,0)</f>
        <v>0</v>
      </c>
      <c r="BF474" s="194">
        <f>IF(N474="snížená",J474,0)</f>
        <v>0</v>
      </c>
      <c r="BG474" s="194">
        <f>IF(N474="zákl. přenesená",J474,0)</f>
        <v>0</v>
      </c>
      <c r="BH474" s="194">
        <f>IF(N474="sníž. přenesená",J474,0)</f>
        <v>0</v>
      </c>
      <c r="BI474" s="194">
        <f>IF(N474="nulová",J474,0)</f>
        <v>0</v>
      </c>
      <c r="BJ474" s="21" t="s">
        <v>79</v>
      </c>
      <c r="BK474" s="194">
        <f>ROUND(I474*H474,2)</f>
        <v>0</v>
      </c>
      <c r="BL474" s="21" t="s">
        <v>279</v>
      </c>
      <c r="BM474" s="193" t="s">
        <v>2110</v>
      </c>
    </row>
    <row r="475" spans="1:65" s="13" customFormat="1" ht="11.25">
      <c r="B475" s="200"/>
      <c r="C475" s="201"/>
      <c r="D475" s="202" t="s">
        <v>166</v>
      </c>
      <c r="E475" s="201"/>
      <c r="F475" s="204" t="s">
        <v>2111</v>
      </c>
      <c r="G475" s="201"/>
      <c r="H475" s="205">
        <v>43.584000000000003</v>
      </c>
      <c r="I475" s="206"/>
      <c r="J475" s="201"/>
      <c r="K475" s="201"/>
      <c r="L475" s="207"/>
      <c r="M475" s="208"/>
      <c r="N475" s="209"/>
      <c r="O475" s="209"/>
      <c r="P475" s="209"/>
      <c r="Q475" s="209"/>
      <c r="R475" s="209"/>
      <c r="S475" s="209"/>
      <c r="T475" s="210"/>
      <c r="AT475" s="211" t="s">
        <v>166</v>
      </c>
      <c r="AU475" s="211" t="s">
        <v>81</v>
      </c>
      <c r="AV475" s="13" t="s">
        <v>81</v>
      </c>
      <c r="AW475" s="13" t="s">
        <v>4</v>
      </c>
      <c r="AX475" s="13" t="s">
        <v>79</v>
      </c>
      <c r="AY475" s="211" t="s">
        <v>154</v>
      </c>
    </row>
    <row r="476" spans="1:65" s="2" customFormat="1" ht="24.2" customHeight="1">
      <c r="A476" s="38"/>
      <c r="B476" s="39"/>
      <c r="C476" s="182" t="s">
        <v>743</v>
      </c>
      <c r="D476" s="182" t="s">
        <v>157</v>
      </c>
      <c r="E476" s="183" t="s">
        <v>2112</v>
      </c>
      <c r="F476" s="184" t="s">
        <v>2113</v>
      </c>
      <c r="G476" s="185" t="s">
        <v>160</v>
      </c>
      <c r="H476" s="186">
        <v>18.28</v>
      </c>
      <c r="I476" s="187"/>
      <c r="J476" s="188">
        <f>ROUND(I476*H476,2)</f>
        <v>0</v>
      </c>
      <c r="K476" s="184" t="s">
        <v>161</v>
      </c>
      <c r="L476" s="43"/>
      <c r="M476" s="189" t="s">
        <v>19</v>
      </c>
      <c r="N476" s="190" t="s">
        <v>43</v>
      </c>
      <c r="O476" s="68"/>
      <c r="P476" s="191">
        <f>O476*H476</f>
        <v>0</v>
      </c>
      <c r="Q476" s="191">
        <v>0</v>
      </c>
      <c r="R476" s="191">
        <f>Q476*H476</f>
        <v>0</v>
      </c>
      <c r="S476" s="191">
        <v>0</v>
      </c>
      <c r="T476" s="192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93" t="s">
        <v>279</v>
      </c>
      <c r="AT476" s="193" t="s">
        <v>157</v>
      </c>
      <c r="AU476" s="193" t="s">
        <v>81</v>
      </c>
      <c r="AY476" s="21" t="s">
        <v>154</v>
      </c>
      <c r="BE476" s="194">
        <f>IF(N476="základní",J476,0)</f>
        <v>0</v>
      </c>
      <c r="BF476" s="194">
        <f>IF(N476="snížená",J476,0)</f>
        <v>0</v>
      </c>
      <c r="BG476" s="194">
        <f>IF(N476="zákl. přenesená",J476,0)</f>
        <v>0</v>
      </c>
      <c r="BH476" s="194">
        <f>IF(N476="sníž. přenesená",J476,0)</f>
        <v>0</v>
      </c>
      <c r="BI476" s="194">
        <f>IF(N476="nulová",J476,0)</f>
        <v>0</v>
      </c>
      <c r="BJ476" s="21" t="s">
        <v>79</v>
      </c>
      <c r="BK476" s="194">
        <f>ROUND(I476*H476,2)</f>
        <v>0</v>
      </c>
      <c r="BL476" s="21" t="s">
        <v>279</v>
      </c>
      <c r="BM476" s="193" t="s">
        <v>2114</v>
      </c>
    </row>
    <row r="477" spans="1:65" s="2" customFormat="1" ht="11.25">
      <c r="A477" s="38"/>
      <c r="B477" s="39"/>
      <c r="C477" s="40"/>
      <c r="D477" s="195" t="s">
        <v>164</v>
      </c>
      <c r="E477" s="40"/>
      <c r="F477" s="196" t="s">
        <v>2115</v>
      </c>
      <c r="G477" s="40"/>
      <c r="H477" s="40"/>
      <c r="I477" s="197"/>
      <c r="J477" s="40"/>
      <c r="K477" s="40"/>
      <c r="L477" s="43"/>
      <c r="M477" s="198"/>
      <c r="N477" s="199"/>
      <c r="O477" s="68"/>
      <c r="P477" s="68"/>
      <c r="Q477" s="68"/>
      <c r="R477" s="68"/>
      <c r="S477" s="68"/>
      <c r="T477" s="69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21" t="s">
        <v>164</v>
      </c>
      <c r="AU477" s="21" t="s">
        <v>81</v>
      </c>
    </row>
    <row r="478" spans="1:65" s="13" customFormat="1" ht="11.25">
      <c r="B478" s="200"/>
      <c r="C478" s="201"/>
      <c r="D478" s="202" t="s">
        <v>166</v>
      </c>
      <c r="E478" s="203" t="s">
        <v>19</v>
      </c>
      <c r="F478" s="204" t="s">
        <v>2116</v>
      </c>
      <c r="G478" s="201"/>
      <c r="H478" s="205">
        <v>2.68</v>
      </c>
      <c r="I478" s="206"/>
      <c r="J478" s="201"/>
      <c r="K478" s="201"/>
      <c r="L478" s="207"/>
      <c r="M478" s="208"/>
      <c r="N478" s="209"/>
      <c r="O478" s="209"/>
      <c r="P478" s="209"/>
      <c r="Q478" s="209"/>
      <c r="R478" s="209"/>
      <c r="S478" s="209"/>
      <c r="T478" s="210"/>
      <c r="AT478" s="211" t="s">
        <v>166</v>
      </c>
      <c r="AU478" s="211" t="s">
        <v>81</v>
      </c>
      <c r="AV478" s="13" t="s">
        <v>81</v>
      </c>
      <c r="AW478" s="13" t="s">
        <v>33</v>
      </c>
      <c r="AX478" s="13" t="s">
        <v>72</v>
      </c>
      <c r="AY478" s="211" t="s">
        <v>154</v>
      </c>
    </row>
    <row r="479" spans="1:65" s="13" customFormat="1" ht="11.25">
      <c r="B479" s="200"/>
      <c r="C479" s="201"/>
      <c r="D479" s="202" t="s">
        <v>166</v>
      </c>
      <c r="E479" s="203" t="s">
        <v>19</v>
      </c>
      <c r="F479" s="204" t="s">
        <v>2117</v>
      </c>
      <c r="G479" s="201"/>
      <c r="H479" s="205">
        <v>2.72</v>
      </c>
      <c r="I479" s="206"/>
      <c r="J479" s="201"/>
      <c r="K479" s="201"/>
      <c r="L479" s="207"/>
      <c r="M479" s="208"/>
      <c r="N479" s="209"/>
      <c r="O479" s="209"/>
      <c r="P479" s="209"/>
      <c r="Q479" s="209"/>
      <c r="R479" s="209"/>
      <c r="S479" s="209"/>
      <c r="T479" s="210"/>
      <c r="AT479" s="211" t="s">
        <v>166</v>
      </c>
      <c r="AU479" s="211" t="s">
        <v>81</v>
      </c>
      <c r="AV479" s="13" t="s">
        <v>81</v>
      </c>
      <c r="AW479" s="13" t="s">
        <v>33</v>
      </c>
      <c r="AX479" s="13" t="s">
        <v>72</v>
      </c>
      <c r="AY479" s="211" t="s">
        <v>154</v>
      </c>
    </row>
    <row r="480" spans="1:65" s="13" customFormat="1" ht="11.25">
      <c r="B480" s="200"/>
      <c r="C480" s="201"/>
      <c r="D480" s="202" t="s">
        <v>166</v>
      </c>
      <c r="E480" s="203" t="s">
        <v>19</v>
      </c>
      <c r="F480" s="204" t="s">
        <v>2118</v>
      </c>
      <c r="G480" s="201"/>
      <c r="H480" s="205">
        <v>7.44</v>
      </c>
      <c r="I480" s="206"/>
      <c r="J480" s="201"/>
      <c r="K480" s="201"/>
      <c r="L480" s="207"/>
      <c r="M480" s="208"/>
      <c r="N480" s="209"/>
      <c r="O480" s="209"/>
      <c r="P480" s="209"/>
      <c r="Q480" s="209"/>
      <c r="R480" s="209"/>
      <c r="S480" s="209"/>
      <c r="T480" s="210"/>
      <c r="AT480" s="211" t="s">
        <v>166</v>
      </c>
      <c r="AU480" s="211" t="s">
        <v>81</v>
      </c>
      <c r="AV480" s="13" t="s">
        <v>81</v>
      </c>
      <c r="AW480" s="13" t="s">
        <v>33</v>
      </c>
      <c r="AX480" s="13" t="s">
        <v>72</v>
      </c>
      <c r="AY480" s="211" t="s">
        <v>154</v>
      </c>
    </row>
    <row r="481" spans="1:65" s="13" customFormat="1" ht="11.25">
      <c r="B481" s="200"/>
      <c r="C481" s="201"/>
      <c r="D481" s="202" t="s">
        <v>166</v>
      </c>
      <c r="E481" s="203" t="s">
        <v>19</v>
      </c>
      <c r="F481" s="204" t="s">
        <v>2119</v>
      </c>
      <c r="G481" s="201"/>
      <c r="H481" s="205">
        <v>5.44</v>
      </c>
      <c r="I481" s="206"/>
      <c r="J481" s="201"/>
      <c r="K481" s="201"/>
      <c r="L481" s="207"/>
      <c r="M481" s="208"/>
      <c r="N481" s="209"/>
      <c r="O481" s="209"/>
      <c r="P481" s="209"/>
      <c r="Q481" s="209"/>
      <c r="R481" s="209"/>
      <c r="S481" s="209"/>
      <c r="T481" s="210"/>
      <c r="AT481" s="211" t="s">
        <v>166</v>
      </c>
      <c r="AU481" s="211" t="s">
        <v>81</v>
      </c>
      <c r="AV481" s="13" t="s">
        <v>81</v>
      </c>
      <c r="AW481" s="13" t="s">
        <v>33</v>
      </c>
      <c r="AX481" s="13" t="s">
        <v>72</v>
      </c>
      <c r="AY481" s="211" t="s">
        <v>154</v>
      </c>
    </row>
    <row r="482" spans="1:65" s="14" customFormat="1" ht="11.25">
      <c r="B482" s="212"/>
      <c r="C482" s="213"/>
      <c r="D482" s="202" t="s">
        <v>166</v>
      </c>
      <c r="E482" s="214" t="s">
        <v>19</v>
      </c>
      <c r="F482" s="215" t="s">
        <v>168</v>
      </c>
      <c r="G482" s="213"/>
      <c r="H482" s="216">
        <v>18.28</v>
      </c>
      <c r="I482" s="217"/>
      <c r="J482" s="213"/>
      <c r="K482" s="213"/>
      <c r="L482" s="218"/>
      <c r="M482" s="219"/>
      <c r="N482" s="220"/>
      <c r="O482" s="220"/>
      <c r="P482" s="220"/>
      <c r="Q482" s="220"/>
      <c r="R482" s="220"/>
      <c r="S482" s="220"/>
      <c r="T482" s="221"/>
      <c r="AT482" s="222" t="s">
        <v>166</v>
      </c>
      <c r="AU482" s="222" t="s">
        <v>81</v>
      </c>
      <c r="AV482" s="14" t="s">
        <v>169</v>
      </c>
      <c r="AW482" s="14" t="s">
        <v>33</v>
      </c>
      <c r="AX482" s="14" t="s">
        <v>79</v>
      </c>
      <c r="AY482" s="222" t="s">
        <v>154</v>
      </c>
    </row>
    <row r="483" spans="1:65" s="2" customFormat="1" ht="24.2" customHeight="1">
      <c r="A483" s="38"/>
      <c r="B483" s="39"/>
      <c r="C483" s="182" t="s">
        <v>753</v>
      </c>
      <c r="D483" s="182" t="s">
        <v>157</v>
      </c>
      <c r="E483" s="183" t="s">
        <v>2120</v>
      </c>
      <c r="F483" s="184" t="s">
        <v>2121</v>
      </c>
      <c r="G483" s="185" t="s">
        <v>240</v>
      </c>
      <c r="H483" s="186">
        <v>26.8</v>
      </c>
      <c r="I483" s="187"/>
      <c r="J483" s="188">
        <f>ROUND(I483*H483,2)</f>
        <v>0</v>
      </c>
      <c r="K483" s="184" t="s">
        <v>161</v>
      </c>
      <c r="L483" s="43"/>
      <c r="M483" s="189" t="s">
        <v>19</v>
      </c>
      <c r="N483" s="190" t="s">
        <v>43</v>
      </c>
      <c r="O483" s="68"/>
      <c r="P483" s="191">
        <f>O483*H483</f>
        <v>0</v>
      </c>
      <c r="Q483" s="191">
        <v>1.15E-3</v>
      </c>
      <c r="R483" s="191">
        <f>Q483*H483</f>
        <v>3.082E-2</v>
      </c>
      <c r="S483" s="191">
        <v>0</v>
      </c>
      <c r="T483" s="192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193" t="s">
        <v>279</v>
      </c>
      <c r="AT483" s="193" t="s">
        <v>157</v>
      </c>
      <c r="AU483" s="193" t="s">
        <v>81</v>
      </c>
      <c r="AY483" s="21" t="s">
        <v>154</v>
      </c>
      <c r="BE483" s="194">
        <f>IF(N483="základní",J483,0)</f>
        <v>0</v>
      </c>
      <c r="BF483" s="194">
        <f>IF(N483="snížená",J483,0)</f>
        <v>0</v>
      </c>
      <c r="BG483" s="194">
        <f>IF(N483="zákl. přenesená",J483,0)</f>
        <v>0</v>
      </c>
      <c r="BH483" s="194">
        <f>IF(N483="sníž. přenesená",J483,0)</f>
        <v>0</v>
      </c>
      <c r="BI483" s="194">
        <f>IF(N483="nulová",J483,0)</f>
        <v>0</v>
      </c>
      <c r="BJ483" s="21" t="s">
        <v>79</v>
      </c>
      <c r="BK483" s="194">
        <f>ROUND(I483*H483,2)</f>
        <v>0</v>
      </c>
      <c r="BL483" s="21" t="s">
        <v>279</v>
      </c>
      <c r="BM483" s="193" t="s">
        <v>2122</v>
      </c>
    </row>
    <row r="484" spans="1:65" s="2" customFormat="1" ht="11.25">
      <c r="A484" s="38"/>
      <c r="B484" s="39"/>
      <c r="C484" s="40"/>
      <c r="D484" s="195" t="s">
        <v>164</v>
      </c>
      <c r="E484" s="40"/>
      <c r="F484" s="196" t="s">
        <v>2123</v>
      </c>
      <c r="G484" s="40"/>
      <c r="H484" s="40"/>
      <c r="I484" s="197"/>
      <c r="J484" s="40"/>
      <c r="K484" s="40"/>
      <c r="L484" s="43"/>
      <c r="M484" s="198"/>
      <c r="N484" s="199"/>
      <c r="O484" s="68"/>
      <c r="P484" s="68"/>
      <c r="Q484" s="68"/>
      <c r="R484" s="68"/>
      <c r="S484" s="68"/>
      <c r="T484" s="69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21" t="s">
        <v>164</v>
      </c>
      <c r="AU484" s="21" t="s">
        <v>81</v>
      </c>
    </row>
    <row r="485" spans="1:65" s="13" customFormat="1" ht="11.25">
      <c r="B485" s="200"/>
      <c r="C485" s="201"/>
      <c r="D485" s="202" t="s">
        <v>166</v>
      </c>
      <c r="E485" s="203" t="s">
        <v>19</v>
      </c>
      <c r="F485" s="204" t="s">
        <v>2124</v>
      </c>
      <c r="G485" s="201"/>
      <c r="H485" s="205">
        <v>26.8</v>
      </c>
      <c r="I485" s="206"/>
      <c r="J485" s="201"/>
      <c r="K485" s="201"/>
      <c r="L485" s="207"/>
      <c r="M485" s="208"/>
      <c r="N485" s="209"/>
      <c r="O485" s="209"/>
      <c r="P485" s="209"/>
      <c r="Q485" s="209"/>
      <c r="R485" s="209"/>
      <c r="S485" s="209"/>
      <c r="T485" s="210"/>
      <c r="AT485" s="211" t="s">
        <v>166</v>
      </c>
      <c r="AU485" s="211" t="s">
        <v>81</v>
      </c>
      <c r="AV485" s="13" t="s">
        <v>81</v>
      </c>
      <c r="AW485" s="13" t="s">
        <v>33</v>
      </c>
      <c r="AX485" s="13" t="s">
        <v>72</v>
      </c>
      <c r="AY485" s="211" t="s">
        <v>154</v>
      </c>
    </row>
    <row r="486" spans="1:65" s="14" customFormat="1" ht="11.25">
      <c r="B486" s="212"/>
      <c r="C486" s="213"/>
      <c r="D486" s="202" t="s">
        <v>166</v>
      </c>
      <c r="E486" s="214" t="s">
        <v>19</v>
      </c>
      <c r="F486" s="215" t="s">
        <v>168</v>
      </c>
      <c r="G486" s="213"/>
      <c r="H486" s="216">
        <v>26.8</v>
      </c>
      <c r="I486" s="217"/>
      <c r="J486" s="213"/>
      <c r="K486" s="213"/>
      <c r="L486" s="218"/>
      <c r="M486" s="219"/>
      <c r="N486" s="220"/>
      <c r="O486" s="220"/>
      <c r="P486" s="220"/>
      <c r="Q486" s="220"/>
      <c r="R486" s="220"/>
      <c r="S486" s="220"/>
      <c r="T486" s="221"/>
      <c r="AT486" s="222" t="s">
        <v>166</v>
      </c>
      <c r="AU486" s="222" t="s">
        <v>81</v>
      </c>
      <c r="AV486" s="14" t="s">
        <v>169</v>
      </c>
      <c r="AW486" s="14" t="s">
        <v>33</v>
      </c>
      <c r="AX486" s="14" t="s">
        <v>79</v>
      </c>
      <c r="AY486" s="222" t="s">
        <v>154</v>
      </c>
    </row>
    <row r="487" spans="1:65" s="2" customFormat="1" ht="24.2" customHeight="1">
      <c r="A487" s="38"/>
      <c r="B487" s="39"/>
      <c r="C487" s="182" t="s">
        <v>760</v>
      </c>
      <c r="D487" s="182" t="s">
        <v>157</v>
      </c>
      <c r="E487" s="183" t="s">
        <v>2125</v>
      </c>
      <c r="F487" s="184" t="s">
        <v>2126</v>
      </c>
      <c r="G487" s="185" t="s">
        <v>240</v>
      </c>
      <c r="H487" s="186">
        <v>27.2</v>
      </c>
      <c r="I487" s="187"/>
      <c r="J487" s="188">
        <f>ROUND(I487*H487,2)</f>
        <v>0</v>
      </c>
      <c r="K487" s="184" t="s">
        <v>161</v>
      </c>
      <c r="L487" s="43"/>
      <c r="M487" s="189" t="s">
        <v>19</v>
      </c>
      <c r="N487" s="190" t="s">
        <v>43</v>
      </c>
      <c r="O487" s="68"/>
      <c r="P487" s="191">
        <f>O487*H487</f>
        <v>0</v>
      </c>
      <c r="Q487" s="191">
        <v>6.3000000000000003E-4</v>
      </c>
      <c r="R487" s="191">
        <f>Q487*H487</f>
        <v>1.7136000000000002E-2</v>
      </c>
      <c r="S487" s="191">
        <v>0</v>
      </c>
      <c r="T487" s="192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193" t="s">
        <v>279</v>
      </c>
      <c r="AT487" s="193" t="s">
        <v>157</v>
      </c>
      <c r="AU487" s="193" t="s">
        <v>81</v>
      </c>
      <c r="AY487" s="21" t="s">
        <v>154</v>
      </c>
      <c r="BE487" s="194">
        <f>IF(N487="základní",J487,0)</f>
        <v>0</v>
      </c>
      <c r="BF487" s="194">
        <f>IF(N487="snížená",J487,0)</f>
        <v>0</v>
      </c>
      <c r="BG487" s="194">
        <f>IF(N487="zákl. přenesená",J487,0)</f>
        <v>0</v>
      </c>
      <c r="BH487" s="194">
        <f>IF(N487="sníž. přenesená",J487,0)</f>
        <v>0</v>
      </c>
      <c r="BI487" s="194">
        <f>IF(N487="nulová",J487,0)</f>
        <v>0</v>
      </c>
      <c r="BJ487" s="21" t="s">
        <v>79</v>
      </c>
      <c r="BK487" s="194">
        <f>ROUND(I487*H487,2)</f>
        <v>0</v>
      </c>
      <c r="BL487" s="21" t="s">
        <v>279</v>
      </c>
      <c r="BM487" s="193" t="s">
        <v>2127</v>
      </c>
    </row>
    <row r="488" spans="1:65" s="2" customFormat="1" ht="11.25">
      <c r="A488" s="38"/>
      <c r="B488" s="39"/>
      <c r="C488" s="40"/>
      <c r="D488" s="195" t="s">
        <v>164</v>
      </c>
      <c r="E488" s="40"/>
      <c r="F488" s="196" t="s">
        <v>2128</v>
      </c>
      <c r="G488" s="40"/>
      <c r="H488" s="40"/>
      <c r="I488" s="197"/>
      <c r="J488" s="40"/>
      <c r="K488" s="40"/>
      <c r="L488" s="43"/>
      <c r="M488" s="198"/>
      <c r="N488" s="199"/>
      <c r="O488" s="68"/>
      <c r="P488" s="68"/>
      <c r="Q488" s="68"/>
      <c r="R488" s="68"/>
      <c r="S488" s="68"/>
      <c r="T488" s="69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21" t="s">
        <v>164</v>
      </c>
      <c r="AU488" s="21" t="s">
        <v>81</v>
      </c>
    </row>
    <row r="489" spans="1:65" s="13" customFormat="1" ht="11.25">
      <c r="B489" s="200"/>
      <c r="C489" s="201"/>
      <c r="D489" s="202" t="s">
        <v>166</v>
      </c>
      <c r="E489" s="203" t="s">
        <v>19</v>
      </c>
      <c r="F489" s="204" t="s">
        <v>2129</v>
      </c>
      <c r="G489" s="201"/>
      <c r="H489" s="205">
        <v>27.2</v>
      </c>
      <c r="I489" s="206"/>
      <c r="J489" s="201"/>
      <c r="K489" s="201"/>
      <c r="L489" s="207"/>
      <c r="M489" s="208"/>
      <c r="N489" s="209"/>
      <c r="O489" s="209"/>
      <c r="P489" s="209"/>
      <c r="Q489" s="209"/>
      <c r="R489" s="209"/>
      <c r="S489" s="209"/>
      <c r="T489" s="210"/>
      <c r="AT489" s="211" t="s">
        <v>166</v>
      </c>
      <c r="AU489" s="211" t="s">
        <v>81</v>
      </c>
      <c r="AV489" s="13" t="s">
        <v>81</v>
      </c>
      <c r="AW489" s="13" t="s">
        <v>33</v>
      </c>
      <c r="AX489" s="13" t="s">
        <v>72</v>
      </c>
      <c r="AY489" s="211" t="s">
        <v>154</v>
      </c>
    </row>
    <row r="490" spans="1:65" s="14" customFormat="1" ht="11.25">
      <c r="B490" s="212"/>
      <c r="C490" s="213"/>
      <c r="D490" s="202" t="s">
        <v>166</v>
      </c>
      <c r="E490" s="214" t="s">
        <v>19</v>
      </c>
      <c r="F490" s="215" t="s">
        <v>168</v>
      </c>
      <c r="G490" s="213"/>
      <c r="H490" s="216">
        <v>27.2</v>
      </c>
      <c r="I490" s="217"/>
      <c r="J490" s="213"/>
      <c r="K490" s="213"/>
      <c r="L490" s="218"/>
      <c r="M490" s="219"/>
      <c r="N490" s="220"/>
      <c r="O490" s="220"/>
      <c r="P490" s="220"/>
      <c r="Q490" s="220"/>
      <c r="R490" s="220"/>
      <c r="S490" s="220"/>
      <c r="T490" s="221"/>
      <c r="AT490" s="222" t="s">
        <v>166</v>
      </c>
      <c r="AU490" s="222" t="s">
        <v>81</v>
      </c>
      <c r="AV490" s="14" t="s">
        <v>169</v>
      </c>
      <c r="AW490" s="14" t="s">
        <v>33</v>
      </c>
      <c r="AX490" s="14" t="s">
        <v>79</v>
      </c>
      <c r="AY490" s="222" t="s">
        <v>154</v>
      </c>
    </row>
    <row r="491" spans="1:65" s="2" customFormat="1" ht="21.75" customHeight="1">
      <c r="A491" s="38"/>
      <c r="B491" s="39"/>
      <c r="C491" s="182" t="s">
        <v>556</v>
      </c>
      <c r="D491" s="182" t="s">
        <v>157</v>
      </c>
      <c r="E491" s="183" t="s">
        <v>2130</v>
      </c>
      <c r="F491" s="184" t="s">
        <v>2131</v>
      </c>
      <c r="G491" s="185" t="s">
        <v>240</v>
      </c>
      <c r="H491" s="186">
        <v>37.200000000000003</v>
      </c>
      <c r="I491" s="187"/>
      <c r="J491" s="188">
        <f>ROUND(I491*H491,2)</f>
        <v>0</v>
      </c>
      <c r="K491" s="184" t="s">
        <v>161</v>
      </c>
      <c r="L491" s="43"/>
      <c r="M491" s="189" t="s">
        <v>19</v>
      </c>
      <c r="N491" s="190" t="s">
        <v>43</v>
      </c>
      <c r="O491" s="68"/>
      <c r="P491" s="191">
        <f>O491*H491</f>
        <v>0</v>
      </c>
      <c r="Q491" s="191">
        <v>2.8600000000000001E-3</v>
      </c>
      <c r="R491" s="191">
        <f>Q491*H491</f>
        <v>0.10639200000000001</v>
      </c>
      <c r="S491" s="191">
        <v>0</v>
      </c>
      <c r="T491" s="192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93" t="s">
        <v>279</v>
      </c>
      <c r="AT491" s="193" t="s">
        <v>157</v>
      </c>
      <c r="AU491" s="193" t="s">
        <v>81</v>
      </c>
      <c r="AY491" s="21" t="s">
        <v>154</v>
      </c>
      <c r="BE491" s="194">
        <f>IF(N491="základní",J491,0)</f>
        <v>0</v>
      </c>
      <c r="BF491" s="194">
        <f>IF(N491="snížená",J491,0)</f>
        <v>0</v>
      </c>
      <c r="BG491" s="194">
        <f>IF(N491="zákl. přenesená",J491,0)</f>
        <v>0</v>
      </c>
      <c r="BH491" s="194">
        <f>IF(N491="sníž. přenesená",J491,0)</f>
        <v>0</v>
      </c>
      <c r="BI491" s="194">
        <f>IF(N491="nulová",J491,0)</f>
        <v>0</v>
      </c>
      <c r="BJ491" s="21" t="s">
        <v>79</v>
      </c>
      <c r="BK491" s="194">
        <f>ROUND(I491*H491,2)</f>
        <v>0</v>
      </c>
      <c r="BL491" s="21" t="s">
        <v>279</v>
      </c>
      <c r="BM491" s="193" t="s">
        <v>2132</v>
      </c>
    </row>
    <row r="492" spans="1:65" s="2" customFormat="1" ht="11.25">
      <c r="A492" s="38"/>
      <c r="B492" s="39"/>
      <c r="C492" s="40"/>
      <c r="D492" s="195" t="s">
        <v>164</v>
      </c>
      <c r="E492" s="40"/>
      <c r="F492" s="196" t="s">
        <v>2133</v>
      </c>
      <c r="G492" s="40"/>
      <c r="H492" s="40"/>
      <c r="I492" s="197"/>
      <c r="J492" s="40"/>
      <c r="K492" s="40"/>
      <c r="L492" s="43"/>
      <c r="M492" s="198"/>
      <c r="N492" s="199"/>
      <c r="O492" s="68"/>
      <c r="P492" s="68"/>
      <c r="Q492" s="68"/>
      <c r="R492" s="68"/>
      <c r="S492" s="68"/>
      <c r="T492" s="69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21" t="s">
        <v>164</v>
      </c>
      <c r="AU492" s="21" t="s">
        <v>81</v>
      </c>
    </row>
    <row r="493" spans="1:65" s="13" customFormat="1" ht="11.25">
      <c r="B493" s="200"/>
      <c r="C493" s="201"/>
      <c r="D493" s="202" t="s">
        <v>166</v>
      </c>
      <c r="E493" s="203" t="s">
        <v>19</v>
      </c>
      <c r="F493" s="204" t="s">
        <v>2134</v>
      </c>
      <c r="G493" s="201"/>
      <c r="H493" s="205">
        <v>37.200000000000003</v>
      </c>
      <c r="I493" s="206"/>
      <c r="J493" s="201"/>
      <c r="K493" s="201"/>
      <c r="L493" s="207"/>
      <c r="M493" s="208"/>
      <c r="N493" s="209"/>
      <c r="O493" s="209"/>
      <c r="P493" s="209"/>
      <c r="Q493" s="209"/>
      <c r="R493" s="209"/>
      <c r="S493" s="209"/>
      <c r="T493" s="210"/>
      <c r="AT493" s="211" t="s">
        <v>166</v>
      </c>
      <c r="AU493" s="211" t="s">
        <v>81</v>
      </c>
      <c r="AV493" s="13" t="s">
        <v>81</v>
      </c>
      <c r="AW493" s="13" t="s">
        <v>33</v>
      </c>
      <c r="AX493" s="13" t="s">
        <v>72</v>
      </c>
      <c r="AY493" s="211" t="s">
        <v>154</v>
      </c>
    </row>
    <row r="494" spans="1:65" s="14" customFormat="1" ht="11.25">
      <c r="B494" s="212"/>
      <c r="C494" s="213"/>
      <c r="D494" s="202" t="s">
        <v>166</v>
      </c>
      <c r="E494" s="214" t="s">
        <v>19</v>
      </c>
      <c r="F494" s="215" t="s">
        <v>168</v>
      </c>
      <c r="G494" s="213"/>
      <c r="H494" s="216">
        <v>37.200000000000003</v>
      </c>
      <c r="I494" s="217"/>
      <c r="J494" s="213"/>
      <c r="K494" s="213"/>
      <c r="L494" s="218"/>
      <c r="M494" s="219"/>
      <c r="N494" s="220"/>
      <c r="O494" s="220"/>
      <c r="P494" s="220"/>
      <c r="Q494" s="220"/>
      <c r="R494" s="220"/>
      <c r="S494" s="220"/>
      <c r="T494" s="221"/>
      <c r="AT494" s="222" t="s">
        <v>166</v>
      </c>
      <c r="AU494" s="222" t="s">
        <v>81</v>
      </c>
      <c r="AV494" s="14" t="s">
        <v>169</v>
      </c>
      <c r="AW494" s="14" t="s">
        <v>33</v>
      </c>
      <c r="AX494" s="14" t="s">
        <v>79</v>
      </c>
      <c r="AY494" s="222" t="s">
        <v>154</v>
      </c>
    </row>
    <row r="495" spans="1:65" s="2" customFormat="1" ht="21.75" customHeight="1">
      <c r="A495" s="38"/>
      <c r="B495" s="39"/>
      <c r="C495" s="182" t="s">
        <v>578</v>
      </c>
      <c r="D495" s="182" t="s">
        <v>157</v>
      </c>
      <c r="E495" s="183" t="s">
        <v>2135</v>
      </c>
      <c r="F495" s="184" t="s">
        <v>2136</v>
      </c>
      <c r="G495" s="185" t="s">
        <v>240</v>
      </c>
      <c r="H495" s="186">
        <v>27.2</v>
      </c>
      <c r="I495" s="187"/>
      <c r="J495" s="188">
        <f>ROUND(I495*H495,2)</f>
        <v>0</v>
      </c>
      <c r="K495" s="184" t="s">
        <v>161</v>
      </c>
      <c r="L495" s="43"/>
      <c r="M495" s="189" t="s">
        <v>19</v>
      </c>
      <c r="N495" s="190" t="s">
        <v>43</v>
      </c>
      <c r="O495" s="68"/>
      <c r="P495" s="191">
        <f>O495*H495</f>
        <v>0</v>
      </c>
      <c r="Q495" s="191">
        <v>1.5299999999999999E-3</v>
      </c>
      <c r="R495" s="191">
        <f>Q495*H495</f>
        <v>4.1615999999999993E-2</v>
      </c>
      <c r="S495" s="191">
        <v>0</v>
      </c>
      <c r="T495" s="192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193" t="s">
        <v>279</v>
      </c>
      <c r="AT495" s="193" t="s">
        <v>157</v>
      </c>
      <c r="AU495" s="193" t="s">
        <v>81</v>
      </c>
      <c r="AY495" s="21" t="s">
        <v>154</v>
      </c>
      <c r="BE495" s="194">
        <f>IF(N495="základní",J495,0)</f>
        <v>0</v>
      </c>
      <c r="BF495" s="194">
        <f>IF(N495="snížená",J495,0)</f>
        <v>0</v>
      </c>
      <c r="BG495" s="194">
        <f>IF(N495="zákl. přenesená",J495,0)</f>
        <v>0</v>
      </c>
      <c r="BH495" s="194">
        <f>IF(N495="sníž. přenesená",J495,0)</f>
        <v>0</v>
      </c>
      <c r="BI495" s="194">
        <f>IF(N495="nulová",J495,0)</f>
        <v>0</v>
      </c>
      <c r="BJ495" s="21" t="s">
        <v>79</v>
      </c>
      <c r="BK495" s="194">
        <f>ROUND(I495*H495,2)</f>
        <v>0</v>
      </c>
      <c r="BL495" s="21" t="s">
        <v>279</v>
      </c>
      <c r="BM495" s="193" t="s">
        <v>2137</v>
      </c>
    </row>
    <row r="496" spans="1:65" s="2" customFormat="1" ht="11.25">
      <c r="A496" s="38"/>
      <c r="B496" s="39"/>
      <c r="C496" s="40"/>
      <c r="D496" s="195" t="s">
        <v>164</v>
      </c>
      <c r="E496" s="40"/>
      <c r="F496" s="196" t="s">
        <v>2138</v>
      </c>
      <c r="G496" s="40"/>
      <c r="H496" s="40"/>
      <c r="I496" s="197"/>
      <c r="J496" s="40"/>
      <c r="K496" s="40"/>
      <c r="L496" s="43"/>
      <c r="M496" s="198"/>
      <c r="N496" s="199"/>
      <c r="O496" s="68"/>
      <c r="P496" s="68"/>
      <c r="Q496" s="68"/>
      <c r="R496" s="68"/>
      <c r="S496" s="68"/>
      <c r="T496" s="69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21" t="s">
        <v>164</v>
      </c>
      <c r="AU496" s="21" t="s">
        <v>81</v>
      </c>
    </row>
    <row r="497" spans="1:65" s="13" customFormat="1" ht="11.25">
      <c r="B497" s="200"/>
      <c r="C497" s="201"/>
      <c r="D497" s="202" t="s">
        <v>166</v>
      </c>
      <c r="E497" s="203" t="s">
        <v>19</v>
      </c>
      <c r="F497" s="204" t="s">
        <v>2139</v>
      </c>
      <c r="G497" s="201"/>
      <c r="H497" s="205">
        <v>27.2</v>
      </c>
      <c r="I497" s="206"/>
      <c r="J497" s="201"/>
      <c r="K497" s="201"/>
      <c r="L497" s="207"/>
      <c r="M497" s="208"/>
      <c r="N497" s="209"/>
      <c r="O497" s="209"/>
      <c r="P497" s="209"/>
      <c r="Q497" s="209"/>
      <c r="R497" s="209"/>
      <c r="S497" s="209"/>
      <c r="T497" s="210"/>
      <c r="AT497" s="211" t="s">
        <v>166</v>
      </c>
      <c r="AU497" s="211" t="s">
        <v>81</v>
      </c>
      <c r="AV497" s="13" t="s">
        <v>81</v>
      </c>
      <c r="AW497" s="13" t="s">
        <v>33</v>
      </c>
      <c r="AX497" s="13" t="s">
        <v>72</v>
      </c>
      <c r="AY497" s="211" t="s">
        <v>154</v>
      </c>
    </row>
    <row r="498" spans="1:65" s="14" customFormat="1" ht="11.25">
      <c r="B498" s="212"/>
      <c r="C498" s="213"/>
      <c r="D498" s="202" t="s">
        <v>166</v>
      </c>
      <c r="E498" s="214" t="s">
        <v>19</v>
      </c>
      <c r="F498" s="215" t="s">
        <v>168</v>
      </c>
      <c r="G498" s="213"/>
      <c r="H498" s="216">
        <v>27.2</v>
      </c>
      <c r="I498" s="217"/>
      <c r="J498" s="213"/>
      <c r="K498" s="213"/>
      <c r="L498" s="218"/>
      <c r="M498" s="219"/>
      <c r="N498" s="220"/>
      <c r="O498" s="220"/>
      <c r="P498" s="220"/>
      <c r="Q498" s="220"/>
      <c r="R498" s="220"/>
      <c r="S498" s="220"/>
      <c r="T498" s="221"/>
      <c r="AT498" s="222" t="s">
        <v>166</v>
      </c>
      <c r="AU498" s="222" t="s">
        <v>81</v>
      </c>
      <c r="AV498" s="14" t="s">
        <v>169</v>
      </c>
      <c r="AW498" s="14" t="s">
        <v>33</v>
      </c>
      <c r="AX498" s="14" t="s">
        <v>79</v>
      </c>
      <c r="AY498" s="222" t="s">
        <v>154</v>
      </c>
    </row>
    <row r="499" spans="1:65" s="2" customFormat="1" ht="21.75" customHeight="1">
      <c r="A499" s="38"/>
      <c r="B499" s="39"/>
      <c r="C499" s="182" t="s">
        <v>598</v>
      </c>
      <c r="D499" s="182" t="s">
        <v>157</v>
      </c>
      <c r="E499" s="183" t="s">
        <v>2140</v>
      </c>
      <c r="F499" s="184" t="s">
        <v>2141</v>
      </c>
      <c r="G499" s="185" t="s">
        <v>160</v>
      </c>
      <c r="H499" s="186">
        <v>289.27999999999997</v>
      </c>
      <c r="I499" s="187"/>
      <c r="J499" s="188">
        <f>ROUND(I499*H499,2)</f>
        <v>0</v>
      </c>
      <c r="K499" s="184" t="s">
        <v>161</v>
      </c>
      <c r="L499" s="43"/>
      <c r="M499" s="189" t="s">
        <v>19</v>
      </c>
      <c r="N499" s="190" t="s">
        <v>43</v>
      </c>
      <c r="O499" s="68"/>
      <c r="P499" s="191">
        <f>O499*H499</f>
        <v>0</v>
      </c>
      <c r="Q499" s="191">
        <v>0</v>
      </c>
      <c r="R499" s="191">
        <f>Q499*H499</f>
        <v>0</v>
      </c>
      <c r="S499" s="191">
        <v>0</v>
      </c>
      <c r="T499" s="192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193" t="s">
        <v>279</v>
      </c>
      <c r="AT499" s="193" t="s">
        <v>157</v>
      </c>
      <c r="AU499" s="193" t="s">
        <v>81</v>
      </c>
      <c r="AY499" s="21" t="s">
        <v>154</v>
      </c>
      <c r="BE499" s="194">
        <f>IF(N499="základní",J499,0)</f>
        <v>0</v>
      </c>
      <c r="BF499" s="194">
        <f>IF(N499="snížená",J499,0)</f>
        <v>0</v>
      </c>
      <c r="BG499" s="194">
        <f>IF(N499="zákl. přenesená",J499,0)</f>
        <v>0</v>
      </c>
      <c r="BH499" s="194">
        <f>IF(N499="sníž. přenesená",J499,0)</f>
        <v>0</v>
      </c>
      <c r="BI499" s="194">
        <f>IF(N499="nulová",J499,0)</f>
        <v>0</v>
      </c>
      <c r="BJ499" s="21" t="s">
        <v>79</v>
      </c>
      <c r="BK499" s="194">
        <f>ROUND(I499*H499,2)</f>
        <v>0</v>
      </c>
      <c r="BL499" s="21" t="s">
        <v>279</v>
      </c>
      <c r="BM499" s="193" t="s">
        <v>2142</v>
      </c>
    </row>
    <row r="500" spans="1:65" s="2" customFormat="1" ht="11.25">
      <c r="A500" s="38"/>
      <c r="B500" s="39"/>
      <c r="C500" s="40"/>
      <c r="D500" s="195" t="s">
        <v>164</v>
      </c>
      <c r="E500" s="40"/>
      <c r="F500" s="196" t="s">
        <v>2143</v>
      </c>
      <c r="G500" s="40"/>
      <c r="H500" s="40"/>
      <c r="I500" s="197"/>
      <c r="J500" s="40"/>
      <c r="K500" s="40"/>
      <c r="L500" s="43"/>
      <c r="M500" s="198"/>
      <c r="N500" s="199"/>
      <c r="O500" s="68"/>
      <c r="P500" s="68"/>
      <c r="Q500" s="68"/>
      <c r="R500" s="68"/>
      <c r="S500" s="68"/>
      <c r="T500" s="69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21" t="s">
        <v>164</v>
      </c>
      <c r="AU500" s="21" t="s">
        <v>81</v>
      </c>
    </row>
    <row r="501" spans="1:65" s="15" customFormat="1" ht="11.25">
      <c r="B501" s="233"/>
      <c r="C501" s="234"/>
      <c r="D501" s="202" t="s">
        <v>166</v>
      </c>
      <c r="E501" s="235" t="s">
        <v>19</v>
      </c>
      <c r="F501" s="236" t="s">
        <v>1984</v>
      </c>
      <c r="G501" s="234"/>
      <c r="H501" s="235" t="s">
        <v>19</v>
      </c>
      <c r="I501" s="237"/>
      <c r="J501" s="234"/>
      <c r="K501" s="234"/>
      <c r="L501" s="238"/>
      <c r="M501" s="239"/>
      <c r="N501" s="240"/>
      <c r="O501" s="240"/>
      <c r="P501" s="240"/>
      <c r="Q501" s="240"/>
      <c r="R501" s="240"/>
      <c r="S501" s="240"/>
      <c r="T501" s="241"/>
      <c r="AT501" s="242" t="s">
        <v>166</v>
      </c>
      <c r="AU501" s="242" t="s">
        <v>81</v>
      </c>
      <c r="AV501" s="15" t="s">
        <v>79</v>
      </c>
      <c r="AW501" s="15" t="s">
        <v>33</v>
      </c>
      <c r="AX501" s="15" t="s">
        <v>72</v>
      </c>
      <c r="AY501" s="242" t="s">
        <v>154</v>
      </c>
    </row>
    <row r="502" spans="1:65" s="13" customFormat="1" ht="11.25">
      <c r="B502" s="200"/>
      <c r="C502" s="201"/>
      <c r="D502" s="202" t="s">
        <v>166</v>
      </c>
      <c r="E502" s="203" t="s">
        <v>19</v>
      </c>
      <c r="F502" s="204" t="s">
        <v>2144</v>
      </c>
      <c r="G502" s="201"/>
      <c r="H502" s="205">
        <v>289.27999999999997</v>
      </c>
      <c r="I502" s="206"/>
      <c r="J502" s="201"/>
      <c r="K502" s="201"/>
      <c r="L502" s="207"/>
      <c r="M502" s="208"/>
      <c r="N502" s="209"/>
      <c r="O502" s="209"/>
      <c r="P502" s="209"/>
      <c r="Q502" s="209"/>
      <c r="R502" s="209"/>
      <c r="S502" s="209"/>
      <c r="T502" s="210"/>
      <c r="AT502" s="211" t="s">
        <v>166</v>
      </c>
      <c r="AU502" s="211" t="s">
        <v>81</v>
      </c>
      <c r="AV502" s="13" t="s">
        <v>81</v>
      </c>
      <c r="AW502" s="13" t="s">
        <v>33</v>
      </c>
      <c r="AX502" s="13" t="s">
        <v>72</v>
      </c>
      <c r="AY502" s="211" t="s">
        <v>154</v>
      </c>
    </row>
    <row r="503" spans="1:65" s="14" customFormat="1" ht="11.25">
      <c r="B503" s="212"/>
      <c r="C503" s="213"/>
      <c r="D503" s="202" t="s">
        <v>166</v>
      </c>
      <c r="E503" s="214" t="s">
        <v>19</v>
      </c>
      <c r="F503" s="215" t="s">
        <v>168</v>
      </c>
      <c r="G503" s="213"/>
      <c r="H503" s="216">
        <v>289.27999999999997</v>
      </c>
      <c r="I503" s="217"/>
      <c r="J503" s="213"/>
      <c r="K503" s="213"/>
      <c r="L503" s="218"/>
      <c r="M503" s="219"/>
      <c r="N503" s="220"/>
      <c r="O503" s="220"/>
      <c r="P503" s="220"/>
      <c r="Q503" s="220"/>
      <c r="R503" s="220"/>
      <c r="S503" s="220"/>
      <c r="T503" s="221"/>
      <c r="AT503" s="222" t="s">
        <v>166</v>
      </c>
      <c r="AU503" s="222" t="s">
        <v>81</v>
      </c>
      <c r="AV503" s="14" t="s">
        <v>169</v>
      </c>
      <c r="AW503" s="14" t="s">
        <v>33</v>
      </c>
      <c r="AX503" s="14" t="s">
        <v>79</v>
      </c>
      <c r="AY503" s="222" t="s">
        <v>154</v>
      </c>
    </row>
    <row r="504" spans="1:65" s="2" customFormat="1" ht="16.5" customHeight="1">
      <c r="A504" s="38"/>
      <c r="B504" s="39"/>
      <c r="C504" s="223" t="s">
        <v>782</v>
      </c>
      <c r="D504" s="223" t="s">
        <v>192</v>
      </c>
      <c r="E504" s="224" t="s">
        <v>2145</v>
      </c>
      <c r="F504" s="225" t="s">
        <v>2146</v>
      </c>
      <c r="G504" s="226" t="s">
        <v>160</v>
      </c>
      <c r="H504" s="227">
        <v>332.67200000000003</v>
      </c>
      <c r="I504" s="228"/>
      <c r="J504" s="229">
        <f>ROUND(I504*H504,2)</f>
        <v>0</v>
      </c>
      <c r="K504" s="225" t="s">
        <v>161</v>
      </c>
      <c r="L504" s="230"/>
      <c r="M504" s="231" t="s">
        <v>19</v>
      </c>
      <c r="N504" s="232" t="s">
        <v>43</v>
      </c>
      <c r="O504" s="68"/>
      <c r="P504" s="191">
        <f>O504*H504</f>
        <v>0</v>
      </c>
      <c r="Q504" s="191">
        <v>1E-4</v>
      </c>
      <c r="R504" s="191">
        <f>Q504*H504</f>
        <v>3.3267200000000004E-2</v>
      </c>
      <c r="S504" s="191">
        <v>0</v>
      </c>
      <c r="T504" s="192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93" t="s">
        <v>380</v>
      </c>
      <c r="AT504" s="193" t="s">
        <v>192</v>
      </c>
      <c r="AU504" s="193" t="s">
        <v>81</v>
      </c>
      <c r="AY504" s="21" t="s">
        <v>154</v>
      </c>
      <c r="BE504" s="194">
        <f>IF(N504="základní",J504,0)</f>
        <v>0</v>
      </c>
      <c r="BF504" s="194">
        <f>IF(N504="snížená",J504,0)</f>
        <v>0</v>
      </c>
      <c r="BG504" s="194">
        <f>IF(N504="zákl. přenesená",J504,0)</f>
        <v>0</v>
      </c>
      <c r="BH504" s="194">
        <f>IF(N504="sníž. přenesená",J504,0)</f>
        <v>0</v>
      </c>
      <c r="BI504" s="194">
        <f>IF(N504="nulová",J504,0)</f>
        <v>0</v>
      </c>
      <c r="BJ504" s="21" t="s">
        <v>79</v>
      </c>
      <c r="BK504" s="194">
        <f>ROUND(I504*H504,2)</f>
        <v>0</v>
      </c>
      <c r="BL504" s="21" t="s">
        <v>279</v>
      </c>
      <c r="BM504" s="193" t="s">
        <v>2147</v>
      </c>
    </row>
    <row r="505" spans="1:65" s="13" customFormat="1" ht="11.25">
      <c r="B505" s="200"/>
      <c r="C505" s="201"/>
      <c r="D505" s="202" t="s">
        <v>166</v>
      </c>
      <c r="E505" s="201"/>
      <c r="F505" s="204" t="s">
        <v>2148</v>
      </c>
      <c r="G505" s="201"/>
      <c r="H505" s="205">
        <v>332.67200000000003</v>
      </c>
      <c r="I505" s="206"/>
      <c r="J505" s="201"/>
      <c r="K505" s="201"/>
      <c r="L505" s="207"/>
      <c r="M505" s="208"/>
      <c r="N505" s="209"/>
      <c r="O505" s="209"/>
      <c r="P505" s="209"/>
      <c r="Q505" s="209"/>
      <c r="R505" s="209"/>
      <c r="S505" s="209"/>
      <c r="T505" s="210"/>
      <c r="AT505" s="211" t="s">
        <v>166</v>
      </c>
      <c r="AU505" s="211" t="s">
        <v>81</v>
      </c>
      <c r="AV505" s="13" t="s">
        <v>81</v>
      </c>
      <c r="AW505" s="13" t="s">
        <v>4</v>
      </c>
      <c r="AX505" s="13" t="s">
        <v>79</v>
      </c>
      <c r="AY505" s="211" t="s">
        <v>154</v>
      </c>
    </row>
    <row r="506" spans="1:65" s="2" customFormat="1" ht="24.2" customHeight="1">
      <c r="A506" s="38"/>
      <c r="B506" s="39"/>
      <c r="C506" s="182" t="s">
        <v>788</v>
      </c>
      <c r="D506" s="182" t="s">
        <v>157</v>
      </c>
      <c r="E506" s="183" t="s">
        <v>2149</v>
      </c>
      <c r="F506" s="184" t="s">
        <v>2150</v>
      </c>
      <c r="G506" s="185" t="s">
        <v>160</v>
      </c>
      <c r="H506" s="186">
        <v>247.38</v>
      </c>
      <c r="I506" s="187"/>
      <c r="J506" s="188">
        <f>ROUND(I506*H506,2)</f>
        <v>0</v>
      </c>
      <c r="K506" s="184" t="s">
        <v>161</v>
      </c>
      <c r="L506" s="43"/>
      <c r="M506" s="189" t="s">
        <v>19</v>
      </c>
      <c r="N506" s="190" t="s">
        <v>43</v>
      </c>
      <c r="O506" s="68"/>
      <c r="P506" s="191">
        <f>O506*H506</f>
        <v>0</v>
      </c>
      <c r="Q506" s="191">
        <v>0</v>
      </c>
      <c r="R506" s="191">
        <f>Q506*H506</f>
        <v>0</v>
      </c>
      <c r="S506" s="191">
        <v>0</v>
      </c>
      <c r="T506" s="192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193" t="s">
        <v>279</v>
      </c>
      <c r="AT506" s="193" t="s">
        <v>157</v>
      </c>
      <c r="AU506" s="193" t="s">
        <v>81</v>
      </c>
      <c r="AY506" s="21" t="s">
        <v>154</v>
      </c>
      <c r="BE506" s="194">
        <f>IF(N506="základní",J506,0)</f>
        <v>0</v>
      </c>
      <c r="BF506" s="194">
        <f>IF(N506="snížená",J506,0)</f>
        <v>0</v>
      </c>
      <c r="BG506" s="194">
        <f>IF(N506="zákl. přenesená",J506,0)</f>
        <v>0</v>
      </c>
      <c r="BH506" s="194">
        <f>IF(N506="sníž. přenesená",J506,0)</f>
        <v>0</v>
      </c>
      <c r="BI506" s="194">
        <f>IF(N506="nulová",J506,0)</f>
        <v>0</v>
      </c>
      <c r="BJ506" s="21" t="s">
        <v>79</v>
      </c>
      <c r="BK506" s="194">
        <f>ROUND(I506*H506,2)</f>
        <v>0</v>
      </c>
      <c r="BL506" s="21" t="s">
        <v>279</v>
      </c>
      <c r="BM506" s="193" t="s">
        <v>2151</v>
      </c>
    </row>
    <row r="507" spans="1:65" s="2" customFormat="1" ht="11.25">
      <c r="A507" s="38"/>
      <c r="B507" s="39"/>
      <c r="C507" s="40"/>
      <c r="D507" s="195" t="s">
        <v>164</v>
      </c>
      <c r="E507" s="40"/>
      <c r="F507" s="196" t="s">
        <v>2152</v>
      </c>
      <c r="G507" s="40"/>
      <c r="H507" s="40"/>
      <c r="I507" s="197"/>
      <c r="J507" s="40"/>
      <c r="K507" s="40"/>
      <c r="L507" s="43"/>
      <c r="M507" s="198"/>
      <c r="N507" s="199"/>
      <c r="O507" s="68"/>
      <c r="P507" s="68"/>
      <c r="Q507" s="68"/>
      <c r="R507" s="68"/>
      <c r="S507" s="68"/>
      <c r="T507" s="69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21" t="s">
        <v>164</v>
      </c>
      <c r="AU507" s="21" t="s">
        <v>81</v>
      </c>
    </row>
    <row r="508" spans="1:65" s="15" customFormat="1" ht="11.25">
      <c r="B508" s="233"/>
      <c r="C508" s="234"/>
      <c r="D508" s="202" t="s">
        <v>166</v>
      </c>
      <c r="E508" s="235" t="s">
        <v>19</v>
      </c>
      <c r="F508" s="236" t="s">
        <v>2153</v>
      </c>
      <c r="G508" s="234"/>
      <c r="H508" s="235" t="s">
        <v>19</v>
      </c>
      <c r="I508" s="237"/>
      <c r="J508" s="234"/>
      <c r="K508" s="234"/>
      <c r="L508" s="238"/>
      <c r="M508" s="239"/>
      <c r="N508" s="240"/>
      <c r="O508" s="240"/>
      <c r="P508" s="240"/>
      <c r="Q508" s="240"/>
      <c r="R508" s="240"/>
      <c r="S508" s="240"/>
      <c r="T508" s="241"/>
      <c r="AT508" s="242" t="s">
        <v>166</v>
      </c>
      <c r="AU508" s="242" t="s">
        <v>81</v>
      </c>
      <c r="AV508" s="15" t="s">
        <v>79</v>
      </c>
      <c r="AW508" s="15" t="s">
        <v>33</v>
      </c>
      <c r="AX508" s="15" t="s">
        <v>72</v>
      </c>
      <c r="AY508" s="242" t="s">
        <v>154</v>
      </c>
    </row>
    <row r="509" spans="1:65" s="13" customFormat="1" ht="11.25">
      <c r="B509" s="200"/>
      <c r="C509" s="201"/>
      <c r="D509" s="202" t="s">
        <v>166</v>
      </c>
      <c r="E509" s="203" t="s">
        <v>19</v>
      </c>
      <c r="F509" s="204" t="s">
        <v>2154</v>
      </c>
      <c r="G509" s="201"/>
      <c r="H509" s="205">
        <v>247.38</v>
      </c>
      <c r="I509" s="206"/>
      <c r="J509" s="201"/>
      <c r="K509" s="201"/>
      <c r="L509" s="207"/>
      <c r="M509" s="208"/>
      <c r="N509" s="209"/>
      <c r="O509" s="209"/>
      <c r="P509" s="209"/>
      <c r="Q509" s="209"/>
      <c r="R509" s="209"/>
      <c r="S509" s="209"/>
      <c r="T509" s="210"/>
      <c r="AT509" s="211" t="s">
        <v>166</v>
      </c>
      <c r="AU509" s="211" t="s">
        <v>81</v>
      </c>
      <c r="AV509" s="13" t="s">
        <v>81</v>
      </c>
      <c r="AW509" s="13" t="s">
        <v>33</v>
      </c>
      <c r="AX509" s="13" t="s">
        <v>72</v>
      </c>
      <c r="AY509" s="211" t="s">
        <v>154</v>
      </c>
    </row>
    <row r="510" spans="1:65" s="14" customFormat="1" ht="11.25">
      <c r="B510" s="212"/>
      <c r="C510" s="213"/>
      <c r="D510" s="202" t="s">
        <v>166</v>
      </c>
      <c r="E510" s="214" t="s">
        <v>19</v>
      </c>
      <c r="F510" s="215" t="s">
        <v>168</v>
      </c>
      <c r="G510" s="213"/>
      <c r="H510" s="216">
        <v>247.38</v>
      </c>
      <c r="I510" s="217"/>
      <c r="J510" s="213"/>
      <c r="K510" s="213"/>
      <c r="L510" s="218"/>
      <c r="M510" s="219"/>
      <c r="N510" s="220"/>
      <c r="O510" s="220"/>
      <c r="P510" s="220"/>
      <c r="Q510" s="220"/>
      <c r="R510" s="220"/>
      <c r="S510" s="220"/>
      <c r="T510" s="221"/>
      <c r="AT510" s="222" t="s">
        <v>166</v>
      </c>
      <c r="AU510" s="222" t="s">
        <v>81</v>
      </c>
      <c r="AV510" s="14" t="s">
        <v>169</v>
      </c>
      <c r="AW510" s="14" t="s">
        <v>33</v>
      </c>
      <c r="AX510" s="14" t="s">
        <v>79</v>
      </c>
      <c r="AY510" s="222" t="s">
        <v>154</v>
      </c>
    </row>
    <row r="511" spans="1:65" s="2" customFormat="1" ht="37.9" customHeight="1">
      <c r="A511" s="38"/>
      <c r="B511" s="39"/>
      <c r="C511" s="223" t="s">
        <v>794</v>
      </c>
      <c r="D511" s="223" t="s">
        <v>192</v>
      </c>
      <c r="E511" s="224" t="s">
        <v>2155</v>
      </c>
      <c r="F511" s="225" t="s">
        <v>2156</v>
      </c>
      <c r="G511" s="226" t="s">
        <v>160</v>
      </c>
      <c r="H511" s="227">
        <v>519.49800000000005</v>
      </c>
      <c r="I511" s="228"/>
      <c r="J511" s="229">
        <f>ROUND(I511*H511,2)</f>
        <v>0</v>
      </c>
      <c r="K511" s="225" t="s">
        <v>19</v>
      </c>
      <c r="L511" s="230"/>
      <c r="M511" s="231" t="s">
        <v>19</v>
      </c>
      <c r="N511" s="232" t="s">
        <v>43</v>
      </c>
      <c r="O511" s="68"/>
      <c r="P511" s="191">
        <f>O511*H511</f>
        <v>0</v>
      </c>
      <c r="Q511" s="191">
        <v>3.0000000000000001E-3</v>
      </c>
      <c r="R511" s="191">
        <f>Q511*H511</f>
        <v>1.5584940000000003</v>
      </c>
      <c r="S511" s="191">
        <v>0</v>
      </c>
      <c r="T511" s="192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193" t="s">
        <v>380</v>
      </c>
      <c r="AT511" s="193" t="s">
        <v>192</v>
      </c>
      <c r="AU511" s="193" t="s">
        <v>81</v>
      </c>
      <c r="AY511" s="21" t="s">
        <v>154</v>
      </c>
      <c r="BE511" s="194">
        <f>IF(N511="základní",J511,0)</f>
        <v>0</v>
      </c>
      <c r="BF511" s="194">
        <f>IF(N511="snížená",J511,0)</f>
        <v>0</v>
      </c>
      <c r="BG511" s="194">
        <f>IF(N511="zákl. přenesená",J511,0)</f>
        <v>0</v>
      </c>
      <c r="BH511" s="194">
        <f>IF(N511="sníž. přenesená",J511,0)</f>
        <v>0</v>
      </c>
      <c r="BI511" s="194">
        <f>IF(N511="nulová",J511,0)</f>
        <v>0</v>
      </c>
      <c r="BJ511" s="21" t="s">
        <v>79</v>
      </c>
      <c r="BK511" s="194">
        <f>ROUND(I511*H511,2)</f>
        <v>0</v>
      </c>
      <c r="BL511" s="21" t="s">
        <v>279</v>
      </c>
      <c r="BM511" s="193" t="s">
        <v>2157</v>
      </c>
    </row>
    <row r="512" spans="1:65" s="13" customFormat="1" ht="11.25">
      <c r="B512" s="200"/>
      <c r="C512" s="201"/>
      <c r="D512" s="202" t="s">
        <v>166</v>
      </c>
      <c r="E512" s="201"/>
      <c r="F512" s="204" t="s">
        <v>2158</v>
      </c>
      <c r="G512" s="201"/>
      <c r="H512" s="205">
        <v>519.49800000000005</v>
      </c>
      <c r="I512" s="206"/>
      <c r="J512" s="201"/>
      <c r="K512" s="201"/>
      <c r="L512" s="207"/>
      <c r="M512" s="208"/>
      <c r="N512" s="209"/>
      <c r="O512" s="209"/>
      <c r="P512" s="209"/>
      <c r="Q512" s="209"/>
      <c r="R512" s="209"/>
      <c r="S512" s="209"/>
      <c r="T512" s="210"/>
      <c r="AT512" s="211" t="s">
        <v>166</v>
      </c>
      <c r="AU512" s="211" t="s">
        <v>81</v>
      </c>
      <c r="AV512" s="13" t="s">
        <v>81</v>
      </c>
      <c r="AW512" s="13" t="s">
        <v>4</v>
      </c>
      <c r="AX512" s="13" t="s">
        <v>79</v>
      </c>
      <c r="AY512" s="211" t="s">
        <v>154</v>
      </c>
    </row>
    <row r="513" spans="1:65" s="2" customFormat="1" ht="24.2" customHeight="1">
      <c r="A513" s="38"/>
      <c r="B513" s="39"/>
      <c r="C513" s="182" t="s">
        <v>800</v>
      </c>
      <c r="D513" s="182" t="s">
        <v>157</v>
      </c>
      <c r="E513" s="183" t="s">
        <v>2159</v>
      </c>
      <c r="F513" s="184" t="s">
        <v>2160</v>
      </c>
      <c r="G513" s="185" t="s">
        <v>160</v>
      </c>
      <c r="H513" s="186">
        <v>257.85000000000002</v>
      </c>
      <c r="I513" s="187"/>
      <c r="J513" s="188">
        <f>ROUND(I513*H513,2)</f>
        <v>0</v>
      </c>
      <c r="K513" s="184" t="s">
        <v>161</v>
      </c>
      <c r="L513" s="43"/>
      <c r="M513" s="189" t="s">
        <v>19</v>
      </c>
      <c r="N513" s="190" t="s">
        <v>43</v>
      </c>
      <c r="O513" s="68"/>
      <c r="P513" s="191">
        <f>O513*H513</f>
        <v>0</v>
      </c>
      <c r="Q513" s="191">
        <v>0</v>
      </c>
      <c r="R513" s="191">
        <f>Q513*H513</f>
        <v>0</v>
      </c>
      <c r="S513" s="191">
        <v>0</v>
      </c>
      <c r="T513" s="192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193" t="s">
        <v>279</v>
      </c>
      <c r="AT513" s="193" t="s">
        <v>157</v>
      </c>
      <c r="AU513" s="193" t="s">
        <v>81</v>
      </c>
      <c r="AY513" s="21" t="s">
        <v>154</v>
      </c>
      <c r="BE513" s="194">
        <f>IF(N513="základní",J513,0)</f>
        <v>0</v>
      </c>
      <c r="BF513" s="194">
        <f>IF(N513="snížená",J513,0)</f>
        <v>0</v>
      </c>
      <c r="BG513" s="194">
        <f>IF(N513="zákl. přenesená",J513,0)</f>
        <v>0</v>
      </c>
      <c r="BH513" s="194">
        <f>IF(N513="sníž. přenesená",J513,0)</f>
        <v>0</v>
      </c>
      <c r="BI513" s="194">
        <f>IF(N513="nulová",J513,0)</f>
        <v>0</v>
      </c>
      <c r="BJ513" s="21" t="s">
        <v>79</v>
      </c>
      <c r="BK513" s="194">
        <f>ROUND(I513*H513,2)</f>
        <v>0</v>
      </c>
      <c r="BL513" s="21" t="s">
        <v>279</v>
      </c>
      <c r="BM513" s="193" t="s">
        <v>2161</v>
      </c>
    </row>
    <row r="514" spans="1:65" s="2" customFormat="1" ht="11.25">
      <c r="A514" s="38"/>
      <c r="B514" s="39"/>
      <c r="C514" s="40"/>
      <c r="D514" s="195" t="s">
        <v>164</v>
      </c>
      <c r="E514" s="40"/>
      <c r="F514" s="196" t="s">
        <v>2162</v>
      </c>
      <c r="G514" s="40"/>
      <c r="H514" s="40"/>
      <c r="I514" s="197"/>
      <c r="J514" s="40"/>
      <c r="K514" s="40"/>
      <c r="L514" s="43"/>
      <c r="M514" s="198"/>
      <c r="N514" s="199"/>
      <c r="O514" s="68"/>
      <c r="P514" s="68"/>
      <c r="Q514" s="68"/>
      <c r="R514" s="68"/>
      <c r="S514" s="68"/>
      <c r="T514" s="69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21" t="s">
        <v>164</v>
      </c>
      <c r="AU514" s="21" t="s">
        <v>81</v>
      </c>
    </row>
    <row r="515" spans="1:65" s="13" customFormat="1" ht="11.25">
      <c r="B515" s="200"/>
      <c r="C515" s="201"/>
      <c r="D515" s="202" t="s">
        <v>166</v>
      </c>
      <c r="E515" s="203" t="s">
        <v>19</v>
      </c>
      <c r="F515" s="204" t="s">
        <v>2163</v>
      </c>
      <c r="G515" s="201"/>
      <c r="H515" s="205">
        <v>257.85000000000002</v>
      </c>
      <c r="I515" s="206"/>
      <c r="J515" s="201"/>
      <c r="K515" s="201"/>
      <c r="L515" s="207"/>
      <c r="M515" s="208"/>
      <c r="N515" s="209"/>
      <c r="O515" s="209"/>
      <c r="P515" s="209"/>
      <c r="Q515" s="209"/>
      <c r="R515" s="209"/>
      <c r="S515" s="209"/>
      <c r="T515" s="210"/>
      <c r="AT515" s="211" t="s">
        <v>166</v>
      </c>
      <c r="AU515" s="211" t="s">
        <v>81</v>
      </c>
      <c r="AV515" s="13" t="s">
        <v>81</v>
      </c>
      <c r="AW515" s="13" t="s">
        <v>33</v>
      </c>
      <c r="AX515" s="13" t="s">
        <v>72</v>
      </c>
      <c r="AY515" s="211" t="s">
        <v>154</v>
      </c>
    </row>
    <row r="516" spans="1:65" s="14" customFormat="1" ht="11.25">
      <c r="B516" s="212"/>
      <c r="C516" s="213"/>
      <c r="D516" s="202" t="s">
        <v>166</v>
      </c>
      <c r="E516" s="214" t="s">
        <v>19</v>
      </c>
      <c r="F516" s="215" t="s">
        <v>168</v>
      </c>
      <c r="G516" s="213"/>
      <c r="H516" s="216">
        <v>257.85000000000002</v>
      </c>
      <c r="I516" s="217"/>
      <c r="J516" s="213"/>
      <c r="K516" s="213"/>
      <c r="L516" s="218"/>
      <c r="M516" s="219"/>
      <c r="N516" s="220"/>
      <c r="O516" s="220"/>
      <c r="P516" s="220"/>
      <c r="Q516" s="220"/>
      <c r="R516" s="220"/>
      <c r="S516" s="220"/>
      <c r="T516" s="221"/>
      <c r="AT516" s="222" t="s">
        <v>166</v>
      </c>
      <c r="AU516" s="222" t="s">
        <v>81</v>
      </c>
      <c r="AV516" s="14" t="s">
        <v>169</v>
      </c>
      <c r="AW516" s="14" t="s">
        <v>33</v>
      </c>
      <c r="AX516" s="14" t="s">
        <v>79</v>
      </c>
      <c r="AY516" s="222" t="s">
        <v>154</v>
      </c>
    </row>
    <row r="517" spans="1:65" s="2" customFormat="1" ht="16.5" customHeight="1">
      <c r="A517" s="38"/>
      <c r="B517" s="39"/>
      <c r="C517" s="223" t="s">
        <v>805</v>
      </c>
      <c r="D517" s="223" t="s">
        <v>192</v>
      </c>
      <c r="E517" s="224" t="s">
        <v>870</v>
      </c>
      <c r="F517" s="225" t="s">
        <v>871</v>
      </c>
      <c r="G517" s="226" t="s">
        <v>512</v>
      </c>
      <c r="H517" s="227">
        <v>8.3000000000000004E-2</v>
      </c>
      <c r="I517" s="228"/>
      <c r="J517" s="229">
        <f>ROUND(I517*H517,2)</f>
        <v>0</v>
      </c>
      <c r="K517" s="225" t="s">
        <v>161</v>
      </c>
      <c r="L517" s="230"/>
      <c r="M517" s="231" t="s">
        <v>19</v>
      </c>
      <c r="N517" s="232" t="s">
        <v>43</v>
      </c>
      <c r="O517" s="68"/>
      <c r="P517" s="191">
        <f>O517*H517</f>
        <v>0</v>
      </c>
      <c r="Q517" s="191">
        <v>1</v>
      </c>
      <c r="R517" s="191">
        <f>Q517*H517</f>
        <v>8.3000000000000004E-2</v>
      </c>
      <c r="S517" s="191">
        <v>0</v>
      </c>
      <c r="T517" s="192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193" t="s">
        <v>380</v>
      </c>
      <c r="AT517" s="193" t="s">
        <v>192</v>
      </c>
      <c r="AU517" s="193" t="s">
        <v>81</v>
      </c>
      <c r="AY517" s="21" t="s">
        <v>154</v>
      </c>
      <c r="BE517" s="194">
        <f>IF(N517="základní",J517,0)</f>
        <v>0</v>
      </c>
      <c r="BF517" s="194">
        <f>IF(N517="snížená",J517,0)</f>
        <v>0</v>
      </c>
      <c r="BG517" s="194">
        <f>IF(N517="zákl. přenesená",J517,0)</f>
        <v>0</v>
      </c>
      <c r="BH517" s="194">
        <f>IF(N517="sníž. přenesená",J517,0)</f>
        <v>0</v>
      </c>
      <c r="BI517" s="194">
        <f>IF(N517="nulová",J517,0)</f>
        <v>0</v>
      </c>
      <c r="BJ517" s="21" t="s">
        <v>79</v>
      </c>
      <c r="BK517" s="194">
        <f>ROUND(I517*H517,2)</f>
        <v>0</v>
      </c>
      <c r="BL517" s="21" t="s">
        <v>279</v>
      </c>
      <c r="BM517" s="193" t="s">
        <v>2164</v>
      </c>
    </row>
    <row r="518" spans="1:65" s="13" customFormat="1" ht="11.25">
      <c r="B518" s="200"/>
      <c r="C518" s="201"/>
      <c r="D518" s="202" t="s">
        <v>166</v>
      </c>
      <c r="E518" s="201"/>
      <c r="F518" s="204" t="s">
        <v>2165</v>
      </c>
      <c r="G518" s="201"/>
      <c r="H518" s="205">
        <v>8.3000000000000004E-2</v>
      </c>
      <c r="I518" s="206"/>
      <c r="J518" s="201"/>
      <c r="K518" s="201"/>
      <c r="L518" s="207"/>
      <c r="M518" s="208"/>
      <c r="N518" s="209"/>
      <c r="O518" s="209"/>
      <c r="P518" s="209"/>
      <c r="Q518" s="209"/>
      <c r="R518" s="209"/>
      <c r="S518" s="209"/>
      <c r="T518" s="210"/>
      <c r="AT518" s="211" t="s">
        <v>166</v>
      </c>
      <c r="AU518" s="211" t="s">
        <v>81</v>
      </c>
      <c r="AV518" s="13" t="s">
        <v>81</v>
      </c>
      <c r="AW518" s="13" t="s">
        <v>4</v>
      </c>
      <c r="AX518" s="13" t="s">
        <v>79</v>
      </c>
      <c r="AY518" s="211" t="s">
        <v>154</v>
      </c>
    </row>
    <row r="519" spans="1:65" s="2" customFormat="1" ht="21.75" customHeight="1">
      <c r="A519" s="38"/>
      <c r="B519" s="39"/>
      <c r="C519" s="182" t="s">
        <v>811</v>
      </c>
      <c r="D519" s="182" t="s">
        <v>157</v>
      </c>
      <c r="E519" s="183" t="s">
        <v>2166</v>
      </c>
      <c r="F519" s="184" t="s">
        <v>2167</v>
      </c>
      <c r="G519" s="185" t="s">
        <v>160</v>
      </c>
      <c r="H519" s="186">
        <v>263.25</v>
      </c>
      <c r="I519" s="187"/>
      <c r="J519" s="188">
        <f>ROUND(I519*H519,2)</f>
        <v>0</v>
      </c>
      <c r="K519" s="184" t="s">
        <v>161</v>
      </c>
      <c r="L519" s="43"/>
      <c r="M519" s="189" t="s">
        <v>19</v>
      </c>
      <c r="N519" s="190" t="s">
        <v>43</v>
      </c>
      <c r="O519" s="68"/>
      <c r="P519" s="191">
        <f>O519*H519</f>
        <v>0</v>
      </c>
      <c r="Q519" s="191">
        <v>0</v>
      </c>
      <c r="R519" s="191">
        <f>Q519*H519</f>
        <v>0</v>
      </c>
      <c r="S519" s="191">
        <v>0</v>
      </c>
      <c r="T519" s="192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193" t="s">
        <v>279</v>
      </c>
      <c r="AT519" s="193" t="s">
        <v>157</v>
      </c>
      <c r="AU519" s="193" t="s">
        <v>81</v>
      </c>
      <c r="AY519" s="21" t="s">
        <v>154</v>
      </c>
      <c r="BE519" s="194">
        <f>IF(N519="základní",J519,0)</f>
        <v>0</v>
      </c>
      <c r="BF519" s="194">
        <f>IF(N519="snížená",J519,0)</f>
        <v>0</v>
      </c>
      <c r="BG519" s="194">
        <f>IF(N519="zákl. přenesená",J519,0)</f>
        <v>0</v>
      </c>
      <c r="BH519" s="194">
        <f>IF(N519="sníž. přenesená",J519,0)</f>
        <v>0</v>
      </c>
      <c r="BI519" s="194">
        <f>IF(N519="nulová",J519,0)</f>
        <v>0</v>
      </c>
      <c r="BJ519" s="21" t="s">
        <v>79</v>
      </c>
      <c r="BK519" s="194">
        <f>ROUND(I519*H519,2)</f>
        <v>0</v>
      </c>
      <c r="BL519" s="21" t="s">
        <v>279</v>
      </c>
      <c r="BM519" s="193" t="s">
        <v>2168</v>
      </c>
    </row>
    <row r="520" spans="1:65" s="2" customFormat="1" ht="11.25">
      <c r="A520" s="38"/>
      <c r="B520" s="39"/>
      <c r="C520" s="40"/>
      <c r="D520" s="195" t="s">
        <v>164</v>
      </c>
      <c r="E520" s="40"/>
      <c r="F520" s="196" t="s">
        <v>2169</v>
      </c>
      <c r="G520" s="40"/>
      <c r="H520" s="40"/>
      <c r="I520" s="197"/>
      <c r="J520" s="40"/>
      <c r="K520" s="40"/>
      <c r="L520" s="43"/>
      <c r="M520" s="198"/>
      <c r="N520" s="199"/>
      <c r="O520" s="68"/>
      <c r="P520" s="68"/>
      <c r="Q520" s="68"/>
      <c r="R520" s="68"/>
      <c r="S520" s="68"/>
      <c r="T520" s="69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21" t="s">
        <v>164</v>
      </c>
      <c r="AU520" s="21" t="s">
        <v>81</v>
      </c>
    </row>
    <row r="521" spans="1:65" s="13" customFormat="1" ht="11.25">
      <c r="B521" s="200"/>
      <c r="C521" s="201"/>
      <c r="D521" s="202" t="s">
        <v>166</v>
      </c>
      <c r="E521" s="203" t="s">
        <v>19</v>
      </c>
      <c r="F521" s="204" t="s">
        <v>2170</v>
      </c>
      <c r="G521" s="201"/>
      <c r="H521" s="205">
        <v>263.25</v>
      </c>
      <c r="I521" s="206"/>
      <c r="J521" s="201"/>
      <c r="K521" s="201"/>
      <c r="L521" s="207"/>
      <c r="M521" s="208"/>
      <c r="N521" s="209"/>
      <c r="O521" s="209"/>
      <c r="P521" s="209"/>
      <c r="Q521" s="209"/>
      <c r="R521" s="209"/>
      <c r="S521" s="209"/>
      <c r="T521" s="210"/>
      <c r="AT521" s="211" t="s">
        <v>166</v>
      </c>
      <c r="AU521" s="211" t="s">
        <v>81</v>
      </c>
      <c r="AV521" s="13" t="s">
        <v>81</v>
      </c>
      <c r="AW521" s="13" t="s">
        <v>33</v>
      </c>
      <c r="AX521" s="13" t="s">
        <v>72</v>
      </c>
      <c r="AY521" s="211" t="s">
        <v>154</v>
      </c>
    </row>
    <row r="522" spans="1:65" s="14" customFormat="1" ht="11.25">
      <c r="B522" s="212"/>
      <c r="C522" s="213"/>
      <c r="D522" s="202" t="s">
        <v>166</v>
      </c>
      <c r="E522" s="214" t="s">
        <v>19</v>
      </c>
      <c r="F522" s="215" t="s">
        <v>168</v>
      </c>
      <c r="G522" s="213"/>
      <c r="H522" s="216">
        <v>263.25</v>
      </c>
      <c r="I522" s="217"/>
      <c r="J522" s="213"/>
      <c r="K522" s="213"/>
      <c r="L522" s="218"/>
      <c r="M522" s="219"/>
      <c r="N522" s="220"/>
      <c r="O522" s="220"/>
      <c r="P522" s="220"/>
      <c r="Q522" s="220"/>
      <c r="R522" s="220"/>
      <c r="S522" s="220"/>
      <c r="T522" s="221"/>
      <c r="AT522" s="222" t="s">
        <v>166</v>
      </c>
      <c r="AU522" s="222" t="s">
        <v>81</v>
      </c>
      <c r="AV522" s="14" t="s">
        <v>169</v>
      </c>
      <c r="AW522" s="14" t="s">
        <v>33</v>
      </c>
      <c r="AX522" s="14" t="s">
        <v>79</v>
      </c>
      <c r="AY522" s="222" t="s">
        <v>154</v>
      </c>
    </row>
    <row r="523" spans="1:65" s="2" customFormat="1" ht="24.2" customHeight="1">
      <c r="A523" s="38"/>
      <c r="B523" s="39"/>
      <c r="C523" s="223" t="s">
        <v>816</v>
      </c>
      <c r="D523" s="223" t="s">
        <v>192</v>
      </c>
      <c r="E523" s="224" t="s">
        <v>2171</v>
      </c>
      <c r="F523" s="225" t="s">
        <v>2172</v>
      </c>
      <c r="G523" s="226" t="s">
        <v>160</v>
      </c>
      <c r="H523" s="227">
        <v>306.81799999999998</v>
      </c>
      <c r="I523" s="228"/>
      <c r="J523" s="229">
        <f>ROUND(I523*H523,2)</f>
        <v>0</v>
      </c>
      <c r="K523" s="225" t="s">
        <v>161</v>
      </c>
      <c r="L523" s="230"/>
      <c r="M523" s="231" t="s">
        <v>19</v>
      </c>
      <c r="N523" s="232" t="s">
        <v>43</v>
      </c>
      <c r="O523" s="68"/>
      <c r="P523" s="191">
        <f>O523*H523</f>
        <v>0</v>
      </c>
      <c r="Q523" s="191">
        <v>4.0000000000000001E-3</v>
      </c>
      <c r="R523" s="191">
        <f>Q523*H523</f>
        <v>1.2272719999999999</v>
      </c>
      <c r="S523" s="191">
        <v>0</v>
      </c>
      <c r="T523" s="192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193" t="s">
        <v>380</v>
      </c>
      <c r="AT523" s="193" t="s">
        <v>192</v>
      </c>
      <c r="AU523" s="193" t="s">
        <v>81</v>
      </c>
      <c r="AY523" s="21" t="s">
        <v>154</v>
      </c>
      <c r="BE523" s="194">
        <f>IF(N523="základní",J523,0)</f>
        <v>0</v>
      </c>
      <c r="BF523" s="194">
        <f>IF(N523="snížená",J523,0)</f>
        <v>0</v>
      </c>
      <c r="BG523" s="194">
        <f>IF(N523="zákl. přenesená",J523,0)</f>
        <v>0</v>
      </c>
      <c r="BH523" s="194">
        <f>IF(N523="sníž. přenesená",J523,0)</f>
        <v>0</v>
      </c>
      <c r="BI523" s="194">
        <f>IF(N523="nulová",J523,0)</f>
        <v>0</v>
      </c>
      <c r="BJ523" s="21" t="s">
        <v>79</v>
      </c>
      <c r="BK523" s="194">
        <f>ROUND(I523*H523,2)</f>
        <v>0</v>
      </c>
      <c r="BL523" s="21" t="s">
        <v>279</v>
      </c>
      <c r="BM523" s="193" t="s">
        <v>2173</v>
      </c>
    </row>
    <row r="524" spans="1:65" s="13" customFormat="1" ht="11.25">
      <c r="B524" s="200"/>
      <c r="C524" s="201"/>
      <c r="D524" s="202" t="s">
        <v>166</v>
      </c>
      <c r="E524" s="201"/>
      <c r="F524" s="204" t="s">
        <v>2174</v>
      </c>
      <c r="G524" s="201"/>
      <c r="H524" s="205">
        <v>306.81799999999998</v>
      </c>
      <c r="I524" s="206"/>
      <c r="J524" s="201"/>
      <c r="K524" s="201"/>
      <c r="L524" s="207"/>
      <c r="M524" s="208"/>
      <c r="N524" s="209"/>
      <c r="O524" s="209"/>
      <c r="P524" s="209"/>
      <c r="Q524" s="209"/>
      <c r="R524" s="209"/>
      <c r="S524" s="209"/>
      <c r="T524" s="210"/>
      <c r="AT524" s="211" t="s">
        <v>166</v>
      </c>
      <c r="AU524" s="211" t="s">
        <v>81</v>
      </c>
      <c r="AV524" s="13" t="s">
        <v>81</v>
      </c>
      <c r="AW524" s="13" t="s">
        <v>4</v>
      </c>
      <c r="AX524" s="13" t="s">
        <v>79</v>
      </c>
      <c r="AY524" s="211" t="s">
        <v>154</v>
      </c>
    </row>
    <row r="525" spans="1:65" s="2" customFormat="1" ht="24.2" customHeight="1">
      <c r="A525" s="38"/>
      <c r="B525" s="39"/>
      <c r="C525" s="182" t="s">
        <v>823</v>
      </c>
      <c r="D525" s="182" t="s">
        <v>157</v>
      </c>
      <c r="E525" s="183" t="s">
        <v>2175</v>
      </c>
      <c r="F525" s="184" t="s">
        <v>2176</v>
      </c>
      <c r="G525" s="185" t="s">
        <v>160</v>
      </c>
      <c r="H525" s="186">
        <v>16.32</v>
      </c>
      <c r="I525" s="187"/>
      <c r="J525" s="188">
        <f>ROUND(I525*H525,2)</f>
        <v>0</v>
      </c>
      <c r="K525" s="184" t="s">
        <v>161</v>
      </c>
      <c r="L525" s="43"/>
      <c r="M525" s="189" t="s">
        <v>19</v>
      </c>
      <c r="N525" s="190" t="s">
        <v>43</v>
      </c>
      <c r="O525" s="68"/>
      <c r="P525" s="191">
        <f>O525*H525</f>
        <v>0</v>
      </c>
      <c r="Q525" s="191">
        <v>6.0000000000000001E-3</v>
      </c>
      <c r="R525" s="191">
        <f>Q525*H525</f>
        <v>9.7920000000000007E-2</v>
      </c>
      <c r="S525" s="191">
        <v>0</v>
      </c>
      <c r="T525" s="192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193" t="s">
        <v>279</v>
      </c>
      <c r="AT525" s="193" t="s">
        <v>157</v>
      </c>
      <c r="AU525" s="193" t="s">
        <v>81</v>
      </c>
      <c r="AY525" s="21" t="s">
        <v>154</v>
      </c>
      <c r="BE525" s="194">
        <f>IF(N525="základní",J525,0)</f>
        <v>0</v>
      </c>
      <c r="BF525" s="194">
        <f>IF(N525="snížená",J525,0)</f>
        <v>0</v>
      </c>
      <c r="BG525" s="194">
        <f>IF(N525="zákl. přenesená",J525,0)</f>
        <v>0</v>
      </c>
      <c r="BH525" s="194">
        <f>IF(N525="sníž. přenesená",J525,0)</f>
        <v>0</v>
      </c>
      <c r="BI525" s="194">
        <f>IF(N525="nulová",J525,0)</f>
        <v>0</v>
      </c>
      <c r="BJ525" s="21" t="s">
        <v>79</v>
      </c>
      <c r="BK525" s="194">
        <f>ROUND(I525*H525,2)</f>
        <v>0</v>
      </c>
      <c r="BL525" s="21" t="s">
        <v>279</v>
      </c>
      <c r="BM525" s="193" t="s">
        <v>2177</v>
      </c>
    </row>
    <row r="526" spans="1:65" s="2" customFormat="1" ht="11.25">
      <c r="A526" s="38"/>
      <c r="B526" s="39"/>
      <c r="C526" s="40"/>
      <c r="D526" s="195" t="s">
        <v>164</v>
      </c>
      <c r="E526" s="40"/>
      <c r="F526" s="196" t="s">
        <v>2178</v>
      </c>
      <c r="G526" s="40"/>
      <c r="H526" s="40"/>
      <c r="I526" s="197"/>
      <c r="J526" s="40"/>
      <c r="K526" s="40"/>
      <c r="L526" s="43"/>
      <c r="M526" s="198"/>
      <c r="N526" s="199"/>
      <c r="O526" s="68"/>
      <c r="P526" s="68"/>
      <c r="Q526" s="68"/>
      <c r="R526" s="68"/>
      <c r="S526" s="68"/>
      <c r="T526" s="69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21" t="s">
        <v>164</v>
      </c>
      <c r="AU526" s="21" t="s">
        <v>81</v>
      </c>
    </row>
    <row r="527" spans="1:65" s="15" customFormat="1" ht="11.25">
      <c r="B527" s="233"/>
      <c r="C527" s="234"/>
      <c r="D527" s="202" t="s">
        <v>166</v>
      </c>
      <c r="E527" s="235" t="s">
        <v>19</v>
      </c>
      <c r="F527" s="236" t="s">
        <v>2179</v>
      </c>
      <c r="G527" s="234"/>
      <c r="H527" s="235" t="s">
        <v>19</v>
      </c>
      <c r="I527" s="237"/>
      <c r="J527" s="234"/>
      <c r="K527" s="234"/>
      <c r="L527" s="238"/>
      <c r="M527" s="239"/>
      <c r="N527" s="240"/>
      <c r="O527" s="240"/>
      <c r="P527" s="240"/>
      <c r="Q527" s="240"/>
      <c r="R527" s="240"/>
      <c r="S527" s="240"/>
      <c r="T527" s="241"/>
      <c r="AT527" s="242" t="s">
        <v>166</v>
      </c>
      <c r="AU527" s="242" t="s">
        <v>81</v>
      </c>
      <c r="AV527" s="15" t="s">
        <v>79</v>
      </c>
      <c r="AW527" s="15" t="s">
        <v>33</v>
      </c>
      <c r="AX527" s="15" t="s">
        <v>72</v>
      </c>
      <c r="AY527" s="242" t="s">
        <v>154</v>
      </c>
    </row>
    <row r="528" spans="1:65" s="15" customFormat="1" ht="11.25">
      <c r="B528" s="233"/>
      <c r="C528" s="234"/>
      <c r="D528" s="202" t="s">
        <v>166</v>
      </c>
      <c r="E528" s="235" t="s">
        <v>19</v>
      </c>
      <c r="F528" s="236" t="s">
        <v>2180</v>
      </c>
      <c r="G528" s="234"/>
      <c r="H528" s="235" t="s">
        <v>19</v>
      </c>
      <c r="I528" s="237"/>
      <c r="J528" s="234"/>
      <c r="K528" s="234"/>
      <c r="L528" s="238"/>
      <c r="M528" s="239"/>
      <c r="N528" s="240"/>
      <c r="O528" s="240"/>
      <c r="P528" s="240"/>
      <c r="Q528" s="240"/>
      <c r="R528" s="240"/>
      <c r="S528" s="240"/>
      <c r="T528" s="241"/>
      <c r="AT528" s="242" t="s">
        <v>166</v>
      </c>
      <c r="AU528" s="242" t="s">
        <v>81</v>
      </c>
      <c r="AV528" s="15" t="s">
        <v>79</v>
      </c>
      <c r="AW528" s="15" t="s">
        <v>33</v>
      </c>
      <c r="AX528" s="15" t="s">
        <v>72</v>
      </c>
      <c r="AY528" s="242" t="s">
        <v>154</v>
      </c>
    </row>
    <row r="529" spans="1:65" s="13" customFormat="1" ht="11.25">
      <c r="B529" s="200"/>
      <c r="C529" s="201"/>
      <c r="D529" s="202" t="s">
        <v>166</v>
      </c>
      <c r="E529" s="203" t="s">
        <v>19</v>
      </c>
      <c r="F529" s="204" t="s">
        <v>2181</v>
      </c>
      <c r="G529" s="201"/>
      <c r="H529" s="205">
        <v>16.32</v>
      </c>
      <c r="I529" s="206"/>
      <c r="J529" s="201"/>
      <c r="K529" s="201"/>
      <c r="L529" s="207"/>
      <c r="M529" s="208"/>
      <c r="N529" s="209"/>
      <c r="O529" s="209"/>
      <c r="P529" s="209"/>
      <c r="Q529" s="209"/>
      <c r="R529" s="209"/>
      <c r="S529" s="209"/>
      <c r="T529" s="210"/>
      <c r="AT529" s="211" t="s">
        <v>166</v>
      </c>
      <c r="AU529" s="211" t="s">
        <v>81</v>
      </c>
      <c r="AV529" s="13" t="s">
        <v>81</v>
      </c>
      <c r="AW529" s="13" t="s">
        <v>33</v>
      </c>
      <c r="AX529" s="13" t="s">
        <v>72</v>
      </c>
      <c r="AY529" s="211" t="s">
        <v>154</v>
      </c>
    </row>
    <row r="530" spans="1:65" s="14" customFormat="1" ht="11.25">
      <c r="B530" s="212"/>
      <c r="C530" s="213"/>
      <c r="D530" s="202" t="s">
        <v>166</v>
      </c>
      <c r="E530" s="214" t="s">
        <v>19</v>
      </c>
      <c r="F530" s="215" t="s">
        <v>168</v>
      </c>
      <c r="G530" s="213"/>
      <c r="H530" s="216">
        <v>16.32</v>
      </c>
      <c r="I530" s="217"/>
      <c r="J530" s="213"/>
      <c r="K530" s="213"/>
      <c r="L530" s="218"/>
      <c r="M530" s="219"/>
      <c r="N530" s="220"/>
      <c r="O530" s="220"/>
      <c r="P530" s="220"/>
      <c r="Q530" s="220"/>
      <c r="R530" s="220"/>
      <c r="S530" s="220"/>
      <c r="T530" s="221"/>
      <c r="AT530" s="222" t="s">
        <v>166</v>
      </c>
      <c r="AU530" s="222" t="s">
        <v>81</v>
      </c>
      <c r="AV530" s="14" t="s">
        <v>169</v>
      </c>
      <c r="AW530" s="14" t="s">
        <v>33</v>
      </c>
      <c r="AX530" s="14" t="s">
        <v>79</v>
      </c>
      <c r="AY530" s="222" t="s">
        <v>154</v>
      </c>
    </row>
    <row r="531" spans="1:65" s="2" customFormat="1" ht="16.5" customHeight="1">
      <c r="A531" s="38"/>
      <c r="B531" s="39"/>
      <c r="C531" s="223" t="s">
        <v>828</v>
      </c>
      <c r="D531" s="223" t="s">
        <v>192</v>
      </c>
      <c r="E531" s="224" t="s">
        <v>2182</v>
      </c>
      <c r="F531" s="225" t="s">
        <v>2183</v>
      </c>
      <c r="G531" s="226" t="s">
        <v>160</v>
      </c>
      <c r="H531" s="227">
        <v>17.135999999999999</v>
      </c>
      <c r="I531" s="228"/>
      <c r="J531" s="229">
        <f>ROUND(I531*H531,2)</f>
        <v>0</v>
      </c>
      <c r="K531" s="225" t="s">
        <v>161</v>
      </c>
      <c r="L531" s="230"/>
      <c r="M531" s="231" t="s">
        <v>19</v>
      </c>
      <c r="N531" s="232" t="s">
        <v>43</v>
      </c>
      <c r="O531" s="68"/>
      <c r="P531" s="191">
        <f>O531*H531</f>
        <v>0</v>
      </c>
      <c r="Q531" s="191">
        <v>1.15E-3</v>
      </c>
      <c r="R531" s="191">
        <f>Q531*H531</f>
        <v>1.9706399999999999E-2</v>
      </c>
      <c r="S531" s="191">
        <v>0</v>
      </c>
      <c r="T531" s="192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193" t="s">
        <v>380</v>
      </c>
      <c r="AT531" s="193" t="s">
        <v>192</v>
      </c>
      <c r="AU531" s="193" t="s">
        <v>81</v>
      </c>
      <c r="AY531" s="21" t="s">
        <v>154</v>
      </c>
      <c r="BE531" s="194">
        <f>IF(N531="základní",J531,0)</f>
        <v>0</v>
      </c>
      <c r="BF531" s="194">
        <f>IF(N531="snížená",J531,0)</f>
        <v>0</v>
      </c>
      <c r="BG531" s="194">
        <f>IF(N531="zákl. přenesená",J531,0)</f>
        <v>0</v>
      </c>
      <c r="BH531" s="194">
        <f>IF(N531="sníž. přenesená",J531,0)</f>
        <v>0</v>
      </c>
      <c r="BI531" s="194">
        <f>IF(N531="nulová",J531,0)</f>
        <v>0</v>
      </c>
      <c r="BJ531" s="21" t="s">
        <v>79</v>
      </c>
      <c r="BK531" s="194">
        <f>ROUND(I531*H531,2)</f>
        <v>0</v>
      </c>
      <c r="BL531" s="21" t="s">
        <v>279</v>
      </c>
      <c r="BM531" s="193" t="s">
        <v>2184</v>
      </c>
    </row>
    <row r="532" spans="1:65" s="13" customFormat="1" ht="11.25">
      <c r="B532" s="200"/>
      <c r="C532" s="201"/>
      <c r="D532" s="202" t="s">
        <v>166</v>
      </c>
      <c r="E532" s="201"/>
      <c r="F532" s="204" t="s">
        <v>2185</v>
      </c>
      <c r="G532" s="201"/>
      <c r="H532" s="205">
        <v>17.135999999999999</v>
      </c>
      <c r="I532" s="206"/>
      <c r="J532" s="201"/>
      <c r="K532" s="201"/>
      <c r="L532" s="207"/>
      <c r="M532" s="208"/>
      <c r="N532" s="209"/>
      <c r="O532" s="209"/>
      <c r="P532" s="209"/>
      <c r="Q532" s="209"/>
      <c r="R532" s="209"/>
      <c r="S532" s="209"/>
      <c r="T532" s="210"/>
      <c r="AT532" s="211" t="s">
        <v>166</v>
      </c>
      <c r="AU532" s="211" t="s">
        <v>81</v>
      </c>
      <c r="AV532" s="13" t="s">
        <v>81</v>
      </c>
      <c r="AW532" s="13" t="s">
        <v>4</v>
      </c>
      <c r="AX532" s="13" t="s">
        <v>79</v>
      </c>
      <c r="AY532" s="211" t="s">
        <v>154</v>
      </c>
    </row>
    <row r="533" spans="1:65" s="2" customFormat="1" ht="24.2" customHeight="1">
      <c r="A533" s="38"/>
      <c r="B533" s="39"/>
      <c r="C533" s="182" t="s">
        <v>833</v>
      </c>
      <c r="D533" s="182" t="s">
        <v>157</v>
      </c>
      <c r="E533" s="183" t="s">
        <v>2186</v>
      </c>
      <c r="F533" s="184" t="s">
        <v>2187</v>
      </c>
      <c r="G533" s="185" t="s">
        <v>160</v>
      </c>
      <c r="H533" s="186">
        <v>14.144</v>
      </c>
      <c r="I533" s="187"/>
      <c r="J533" s="188">
        <f>ROUND(I533*H533,2)</f>
        <v>0</v>
      </c>
      <c r="K533" s="184" t="s">
        <v>161</v>
      </c>
      <c r="L533" s="43"/>
      <c r="M533" s="189" t="s">
        <v>19</v>
      </c>
      <c r="N533" s="190" t="s">
        <v>43</v>
      </c>
      <c r="O533" s="68"/>
      <c r="P533" s="191">
        <f>O533*H533</f>
        <v>0</v>
      </c>
      <c r="Q533" s="191">
        <v>3.3829999999999999E-2</v>
      </c>
      <c r="R533" s="191">
        <f>Q533*H533</f>
        <v>0.47849152</v>
      </c>
      <c r="S533" s="191">
        <v>0</v>
      </c>
      <c r="T533" s="192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193" t="s">
        <v>279</v>
      </c>
      <c r="AT533" s="193" t="s">
        <v>157</v>
      </c>
      <c r="AU533" s="193" t="s">
        <v>81</v>
      </c>
      <c r="AY533" s="21" t="s">
        <v>154</v>
      </c>
      <c r="BE533" s="194">
        <f>IF(N533="základní",J533,0)</f>
        <v>0</v>
      </c>
      <c r="BF533" s="194">
        <f>IF(N533="snížená",J533,0)</f>
        <v>0</v>
      </c>
      <c r="BG533" s="194">
        <f>IF(N533="zákl. přenesená",J533,0)</f>
        <v>0</v>
      </c>
      <c r="BH533" s="194">
        <f>IF(N533="sníž. přenesená",J533,0)</f>
        <v>0</v>
      </c>
      <c r="BI533" s="194">
        <f>IF(N533="nulová",J533,0)</f>
        <v>0</v>
      </c>
      <c r="BJ533" s="21" t="s">
        <v>79</v>
      </c>
      <c r="BK533" s="194">
        <f>ROUND(I533*H533,2)</f>
        <v>0</v>
      </c>
      <c r="BL533" s="21" t="s">
        <v>279</v>
      </c>
      <c r="BM533" s="193" t="s">
        <v>2188</v>
      </c>
    </row>
    <row r="534" spans="1:65" s="2" customFormat="1" ht="11.25">
      <c r="A534" s="38"/>
      <c r="B534" s="39"/>
      <c r="C534" s="40"/>
      <c r="D534" s="195" t="s">
        <v>164</v>
      </c>
      <c r="E534" s="40"/>
      <c r="F534" s="196" t="s">
        <v>2189</v>
      </c>
      <c r="G534" s="40"/>
      <c r="H534" s="40"/>
      <c r="I534" s="197"/>
      <c r="J534" s="40"/>
      <c r="K534" s="40"/>
      <c r="L534" s="43"/>
      <c r="M534" s="198"/>
      <c r="N534" s="199"/>
      <c r="O534" s="68"/>
      <c r="P534" s="68"/>
      <c r="Q534" s="68"/>
      <c r="R534" s="68"/>
      <c r="S534" s="68"/>
      <c r="T534" s="69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21" t="s">
        <v>164</v>
      </c>
      <c r="AU534" s="21" t="s">
        <v>81</v>
      </c>
    </row>
    <row r="535" spans="1:65" s="13" customFormat="1" ht="11.25">
      <c r="B535" s="200"/>
      <c r="C535" s="201"/>
      <c r="D535" s="202" t="s">
        <v>166</v>
      </c>
      <c r="E535" s="203" t="s">
        <v>19</v>
      </c>
      <c r="F535" s="204" t="s">
        <v>2190</v>
      </c>
      <c r="G535" s="201"/>
      <c r="H535" s="205">
        <v>14.144</v>
      </c>
      <c r="I535" s="206"/>
      <c r="J535" s="201"/>
      <c r="K535" s="201"/>
      <c r="L535" s="207"/>
      <c r="M535" s="208"/>
      <c r="N535" s="209"/>
      <c r="O535" s="209"/>
      <c r="P535" s="209"/>
      <c r="Q535" s="209"/>
      <c r="R535" s="209"/>
      <c r="S535" s="209"/>
      <c r="T535" s="210"/>
      <c r="AT535" s="211" t="s">
        <v>166</v>
      </c>
      <c r="AU535" s="211" t="s">
        <v>81</v>
      </c>
      <c r="AV535" s="13" t="s">
        <v>81</v>
      </c>
      <c r="AW535" s="13" t="s">
        <v>33</v>
      </c>
      <c r="AX535" s="13" t="s">
        <v>72</v>
      </c>
      <c r="AY535" s="211" t="s">
        <v>154</v>
      </c>
    </row>
    <row r="536" spans="1:65" s="14" customFormat="1" ht="11.25">
      <c r="B536" s="212"/>
      <c r="C536" s="213"/>
      <c r="D536" s="202" t="s">
        <v>166</v>
      </c>
      <c r="E536" s="214" t="s">
        <v>19</v>
      </c>
      <c r="F536" s="215" t="s">
        <v>168</v>
      </c>
      <c r="G536" s="213"/>
      <c r="H536" s="216">
        <v>14.144</v>
      </c>
      <c r="I536" s="217"/>
      <c r="J536" s="213"/>
      <c r="K536" s="213"/>
      <c r="L536" s="218"/>
      <c r="M536" s="219"/>
      <c r="N536" s="220"/>
      <c r="O536" s="220"/>
      <c r="P536" s="220"/>
      <c r="Q536" s="220"/>
      <c r="R536" s="220"/>
      <c r="S536" s="220"/>
      <c r="T536" s="221"/>
      <c r="AT536" s="222" t="s">
        <v>166</v>
      </c>
      <c r="AU536" s="222" t="s">
        <v>81</v>
      </c>
      <c r="AV536" s="14" t="s">
        <v>169</v>
      </c>
      <c r="AW536" s="14" t="s">
        <v>33</v>
      </c>
      <c r="AX536" s="14" t="s">
        <v>79</v>
      </c>
      <c r="AY536" s="222" t="s">
        <v>154</v>
      </c>
    </row>
    <row r="537" spans="1:65" s="2" customFormat="1" ht="21.75" customHeight="1">
      <c r="A537" s="38"/>
      <c r="B537" s="39"/>
      <c r="C537" s="182" t="s">
        <v>839</v>
      </c>
      <c r="D537" s="182" t="s">
        <v>157</v>
      </c>
      <c r="E537" s="183" t="s">
        <v>962</v>
      </c>
      <c r="F537" s="184" t="s">
        <v>2191</v>
      </c>
      <c r="G537" s="185" t="s">
        <v>497</v>
      </c>
      <c r="H537" s="186">
        <v>0.311</v>
      </c>
      <c r="I537" s="187"/>
      <c r="J537" s="188">
        <f>ROUND(I537*H537,2)</f>
        <v>0</v>
      </c>
      <c r="K537" s="184" t="s">
        <v>161</v>
      </c>
      <c r="L537" s="43"/>
      <c r="M537" s="189" t="s">
        <v>19</v>
      </c>
      <c r="N537" s="190" t="s">
        <v>43</v>
      </c>
      <c r="O537" s="68"/>
      <c r="P537" s="191">
        <f>O537*H537</f>
        <v>0</v>
      </c>
      <c r="Q537" s="191">
        <v>2.2839999999999999E-2</v>
      </c>
      <c r="R537" s="191">
        <f>Q537*H537</f>
        <v>7.1032399999999994E-3</v>
      </c>
      <c r="S537" s="191">
        <v>0</v>
      </c>
      <c r="T537" s="192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193" t="s">
        <v>279</v>
      </c>
      <c r="AT537" s="193" t="s">
        <v>157</v>
      </c>
      <c r="AU537" s="193" t="s">
        <v>81</v>
      </c>
      <c r="AY537" s="21" t="s">
        <v>154</v>
      </c>
      <c r="BE537" s="194">
        <f>IF(N537="základní",J537,0)</f>
        <v>0</v>
      </c>
      <c r="BF537" s="194">
        <f>IF(N537="snížená",J537,0)</f>
        <v>0</v>
      </c>
      <c r="BG537" s="194">
        <f>IF(N537="zákl. přenesená",J537,0)</f>
        <v>0</v>
      </c>
      <c r="BH537" s="194">
        <f>IF(N537="sníž. přenesená",J537,0)</f>
        <v>0</v>
      </c>
      <c r="BI537" s="194">
        <f>IF(N537="nulová",J537,0)</f>
        <v>0</v>
      </c>
      <c r="BJ537" s="21" t="s">
        <v>79</v>
      </c>
      <c r="BK537" s="194">
        <f>ROUND(I537*H537,2)</f>
        <v>0</v>
      </c>
      <c r="BL537" s="21" t="s">
        <v>279</v>
      </c>
      <c r="BM537" s="193" t="s">
        <v>2192</v>
      </c>
    </row>
    <row r="538" spans="1:65" s="2" customFormat="1" ht="11.25">
      <c r="A538" s="38"/>
      <c r="B538" s="39"/>
      <c r="C538" s="40"/>
      <c r="D538" s="195" t="s">
        <v>164</v>
      </c>
      <c r="E538" s="40"/>
      <c r="F538" s="196" t="s">
        <v>965</v>
      </c>
      <c r="G538" s="40"/>
      <c r="H538" s="40"/>
      <c r="I538" s="197"/>
      <c r="J538" s="40"/>
      <c r="K538" s="40"/>
      <c r="L538" s="43"/>
      <c r="M538" s="198"/>
      <c r="N538" s="199"/>
      <c r="O538" s="68"/>
      <c r="P538" s="68"/>
      <c r="Q538" s="68"/>
      <c r="R538" s="68"/>
      <c r="S538" s="68"/>
      <c r="T538" s="69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21" t="s">
        <v>164</v>
      </c>
      <c r="AU538" s="21" t="s">
        <v>81</v>
      </c>
    </row>
    <row r="539" spans="1:65" s="13" customFormat="1" ht="11.25">
      <c r="B539" s="200"/>
      <c r="C539" s="201"/>
      <c r="D539" s="202" t="s">
        <v>166</v>
      </c>
      <c r="E539" s="203" t="s">
        <v>19</v>
      </c>
      <c r="F539" s="204" t="s">
        <v>2193</v>
      </c>
      <c r="G539" s="201"/>
      <c r="H539" s="205">
        <v>0.311</v>
      </c>
      <c r="I539" s="206"/>
      <c r="J539" s="201"/>
      <c r="K539" s="201"/>
      <c r="L539" s="207"/>
      <c r="M539" s="208"/>
      <c r="N539" s="209"/>
      <c r="O539" s="209"/>
      <c r="P539" s="209"/>
      <c r="Q539" s="209"/>
      <c r="R539" s="209"/>
      <c r="S539" s="209"/>
      <c r="T539" s="210"/>
      <c r="AT539" s="211" t="s">
        <v>166</v>
      </c>
      <c r="AU539" s="211" t="s">
        <v>81</v>
      </c>
      <c r="AV539" s="13" t="s">
        <v>81</v>
      </c>
      <c r="AW539" s="13" t="s">
        <v>33</v>
      </c>
      <c r="AX539" s="13" t="s">
        <v>72</v>
      </c>
      <c r="AY539" s="211" t="s">
        <v>154</v>
      </c>
    </row>
    <row r="540" spans="1:65" s="14" customFormat="1" ht="11.25">
      <c r="B540" s="212"/>
      <c r="C540" s="213"/>
      <c r="D540" s="202" t="s">
        <v>166</v>
      </c>
      <c r="E540" s="214" t="s">
        <v>19</v>
      </c>
      <c r="F540" s="215" t="s">
        <v>168</v>
      </c>
      <c r="G540" s="213"/>
      <c r="H540" s="216">
        <v>0.311</v>
      </c>
      <c r="I540" s="217"/>
      <c r="J540" s="213"/>
      <c r="K540" s="213"/>
      <c r="L540" s="218"/>
      <c r="M540" s="219"/>
      <c r="N540" s="220"/>
      <c r="O540" s="220"/>
      <c r="P540" s="220"/>
      <c r="Q540" s="220"/>
      <c r="R540" s="220"/>
      <c r="S540" s="220"/>
      <c r="T540" s="221"/>
      <c r="AT540" s="222" t="s">
        <v>166</v>
      </c>
      <c r="AU540" s="222" t="s">
        <v>81</v>
      </c>
      <c r="AV540" s="14" t="s">
        <v>169</v>
      </c>
      <c r="AW540" s="14" t="s">
        <v>33</v>
      </c>
      <c r="AX540" s="14" t="s">
        <v>79</v>
      </c>
      <c r="AY540" s="222" t="s">
        <v>154</v>
      </c>
    </row>
    <row r="541" spans="1:65" s="2" customFormat="1" ht="24.2" customHeight="1">
      <c r="A541" s="38"/>
      <c r="B541" s="39"/>
      <c r="C541" s="182" t="s">
        <v>845</v>
      </c>
      <c r="D541" s="182" t="s">
        <v>157</v>
      </c>
      <c r="E541" s="183" t="s">
        <v>2194</v>
      </c>
      <c r="F541" s="184" t="s">
        <v>2195</v>
      </c>
      <c r="G541" s="185" t="s">
        <v>240</v>
      </c>
      <c r="H541" s="186">
        <v>27.2</v>
      </c>
      <c r="I541" s="187"/>
      <c r="J541" s="188">
        <f>ROUND(I541*H541,2)</f>
        <v>0</v>
      </c>
      <c r="K541" s="184" t="s">
        <v>161</v>
      </c>
      <c r="L541" s="43"/>
      <c r="M541" s="189" t="s">
        <v>19</v>
      </c>
      <c r="N541" s="190" t="s">
        <v>43</v>
      </c>
      <c r="O541" s="68"/>
      <c r="P541" s="191">
        <f>O541*H541</f>
        <v>0</v>
      </c>
      <c r="Q541" s="191">
        <v>1.6000000000000001E-4</v>
      </c>
      <c r="R541" s="191">
        <f>Q541*H541</f>
        <v>4.352E-3</v>
      </c>
      <c r="S541" s="191">
        <v>0</v>
      </c>
      <c r="T541" s="192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193" t="s">
        <v>279</v>
      </c>
      <c r="AT541" s="193" t="s">
        <v>157</v>
      </c>
      <c r="AU541" s="193" t="s">
        <v>81</v>
      </c>
      <c r="AY541" s="21" t="s">
        <v>154</v>
      </c>
      <c r="BE541" s="194">
        <f>IF(N541="základní",J541,0)</f>
        <v>0</v>
      </c>
      <c r="BF541" s="194">
        <f>IF(N541="snížená",J541,0)</f>
        <v>0</v>
      </c>
      <c r="BG541" s="194">
        <f>IF(N541="zákl. přenesená",J541,0)</f>
        <v>0</v>
      </c>
      <c r="BH541" s="194">
        <f>IF(N541="sníž. přenesená",J541,0)</f>
        <v>0</v>
      </c>
      <c r="BI541" s="194">
        <f>IF(N541="nulová",J541,0)</f>
        <v>0</v>
      </c>
      <c r="BJ541" s="21" t="s">
        <v>79</v>
      </c>
      <c r="BK541" s="194">
        <f>ROUND(I541*H541,2)</f>
        <v>0</v>
      </c>
      <c r="BL541" s="21" t="s">
        <v>279</v>
      </c>
      <c r="BM541" s="193" t="s">
        <v>2196</v>
      </c>
    </row>
    <row r="542" spans="1:65" s="2" customFormat="1" ht="11.25">
      <c r="A542" s="38"/>
      <c r="B542" s="39"/>
      <c r="C542" s="40"/>
      <c r="D542" s="195" t="s">
        <v>164</v>
      </c>
      <c r="E542" s="40"/>
      <c r="F542" s="196" t="s">
        <v>2197</v>
      </c>
      <c r="G542" s="40"/>
      <c r="H542" s="40"/>
      <c r="I542" s="197"/>
      <c r="J542" s="40"/>
      <c r="K542" s="40"/>
      <c r="L542" s="43"/>
      <c r="M542" s="198"/>
      <c r="N542" s="199"/>
      <c r="O542" s="68"/>
      <c r="P542" s="68"/>
      <c r="Q542" s="68"/>
      <c r="R542" s="68"/>
      <c r="S542" s="68"/>
      <c r="T542" s="69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21" t="s">
        <v>164</v>
      </c>
      <c r="AU542" s="21" t="s">
        <v>81</v>
      </c>
    </row>
    <row r="543" spans="1:65" s="13" customFormat="1" ht="11.25">
      <c r="B543" s="200"/>
      <c r="C543" s="201"/>
      <c r="D543" s="202" t="s">
        <v>166</v>
      </c>
      <c r="E543" s="203" t="s">
        <v>19</v>
      </c>
      <c r="F543" s="204" t="s">
        <v>2139</v>
      </c>
      <c r="G543" s="201"/>
      <c r="H543" s="205">
        <v>27.2</v>
      </c>
      <c r="I543" s="206"/>
      <c r="J543" s="201"/>
      <c r="K543" s="201"/>
      <c r="L543" s="207"/>
      <c r="M543" s="208"/>
      <c r="N543" s="209"/>
      <c r="O543" s="209"/>
      <c r="P543" s="209"/>
      <c r="Q543" s="209"/>
      <c r="R543" s="209"/>
      <c r="S543" s="209"/>
      <c r="T543" s="210"/>
      <c r="AT543" s="211" t="s">
        <v>166</v>
      </c>
      <c r="AU543" s="211" t="s">
        <v>81</v>
      </c>
      <c r="AV543" s="13" t="s">
        <v>81</v>
      </c>
      <c r="AW543" s="13" t="s">
        <v>33</v>
      </c>
      <c r="AX543" s="13" t="s">
        <v>72</v>
      </c>
      <c r="AY543" s="211" t="s">
        <v>154</v>
      </c>
    </row>
    <row r="544" spans="1:65" s="14" customFormat="1" ht="11.25">
      <c r="B544" s="212"/>
      <c r="C544" s="213"/>
      <c r="D544" s="202" t="s">
        <v>166</v>
      </c>
      <c r="E544" s="214" t="s">
        <v>19</v>
      </c>
      <c r="F544" s="215" t="s">
        <v>168</v>
      </c>
      <c r="G544" s="213"/>
      <c r="H544" s="216">
        <v>27.2</v>
      </c>
      <c r="I544" s="217"/>
      <c r="J544" s="213"/>
      <c r="K544" s="213"/>
      <c r="L544" s="218"/>
      <c r="M544" s="219"/>
      <c r="N544" s="220"/>
      <c r="O544" s="220"/>
      <c r="P544" s="220"/>
      <c r="Q544" s="220"/>
      <c r="R544" s="220"/>
      <c r="S544" s="220"/>
      <c r="T544" s="221"/>
      <c r="AT544" s="222" t="s">
        <v>166</v>
      </c>
      <c r="AU544" s="222" t="s">
        <v>81</v>
      </c>
      <c r="AV544" s="14" t="s">
        <v>169</v>
      </c>
      <c r="AW544" s="14" t="s">
        <v>33</v>
      </c>
      <c r="AX544" s="14" t="s">
        <v>79</v>
      </c>
      <c r="AY544" s="222" t="s">
        <v>154</v>
      </c>
    </row>
    <row r="545" spans="1:65" s="2" customFormat="1" ht="16.5" customHeight="1">
      <c r="A545" s="38"/>
      <c r="B545" s="39"/>
      <c r="C545" s="223" t="s">
        <v>852</v>
      </c>
      <c r="D545" s="223" t="s">
        <v>192</v>
      </c>
      <c r="E545" s="224" t="s">
        <v>2198</v>
      </c>
      <c r="F545" s="225" t="s">
        <v>2199</v>
      </c>
      <c r="G545" s="226" t="s">
        <v>497</v>
      </c>
      <c r="H545" s="227">
        <v>0.36</v>
      </c>
      <c r="I545" s="228"/>
      <c r="J545" s="229">
        <f>ROUND(I545*H545,2)</f>
        <v>0</v>
      </c>
      <c r="K545" s="225" t="s">
        <v>161</v>
      </c>
      <c r="L545" s="230"/>
      <c r="M545" s="231" t="s">
        <v>19</v>
      </c>
      <c r="N545" s="232" t="s">
        <v>43</v>
      </c>
      <c r="O545" s="68"/>
      <c r="P545" s="191">
        <f>O545*H545</f>
        <v>0</v>
      </c>
      <c r="Q545" s="191">
        <v>0.02</v>
      </c>
      <c r="R545" s="191">
        <f>Q545*H545</f>
        <v>7.1999999999999998E-3</v>
      </c>
      <c r="S545" s="191">
        <v>0</v>
      </c>
      <c r="T545" s="192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193" t="s">
        <v>380</v>
      </c>
      <c r="AT545" s="193" t="s">
        <v>192</v>
      </c>
      <c r="AU545" s="193" t="s">
        <v>81</v>
      </c>
      <c r="AY545" s="21" t="s">
        <v>154</v>
      </c>
      <c r="BE545" s="194">
        <f>IF(N545="základní",J545,0)</f>
        <v>0</v>
      </c>
      <c r="BF545" s="194">
        <f>IF(N545="snížená",J545,0)</f>
        <v>0</v>
      </c>
      <c r="BG545" s="194">
        <f>IF(N545="zákl. přenesená",J545,0)</f>
        <v>0</v>
      </c>
      <c r="BH545" s="194">
        <f>IF(N545="sníž. přenesená",J545,0)</f>
        <v>0</v>
      </c>
      <c r="BI545" s="194">
        <f>IF(N545="nulová",J545,0)</f>
        <v>0</v>
      </c>
      <c r="BJ545" s="21" t="s">
        <v>79</v>
      </c>
      <c r="BK545" s="194">
        <f>ROUND(I545*H545,2)</f>
        <v>0</v>
      </c>
      <c r="BL545" s="21" t="s">
        <v>279</v>
      </c>
      <c r="BM545" s="193" t="s">
        <v>2200</v>
      </c>
    </row>
    <row r="546" spans="1:65" s="13" customFormat="1" ht="11.25">
      <c r="B546" s="200"/>
      <c r="C546" s="201"/>
      <c r="D546" s="202" t="s">
        <v>166</v>
      </c>
      <c r="E546" s="201"/>
      <c r="F546" s="204" t="s">
        <v>2201</v>
      </c>
      <c r="G546" s="201"/>
      <c r="H546" s="205">
        <v>0.36</v>
      </c>
      <c r="I546" s="206"/>
      <c r="J546" s="201"/>
      <c r="K546" s="201"/>
      <c r="L546" s="207"/>
      <c r="M546" s="208"/>
      <c r="N546" s="209"/>
      <c r="O546" s="209"/>
      <c r="P546" s="209"/>
      <c r="Q546" s="209"/>
      <c r="R546" s="209"/>
      <c r="S546" s="209"/>
      <c r="T546" s="210"/>
      <c r="AT546" s="211" t="s">
        <v>166</v>
      </c>
      <c r="AU546" s="211" t="s">
        <v>81</v>
      </c>
      <c r="AV546" s="13" t="s">
        <v>81</v>
      </c>
      <c r="AW546" s="13" t="s">
        <v>4</v>
      </c>
      <c r="AX546" s="13" t="s">
        <v>79</v>
      </c>
      <c r="AY546" s="211" t="s">
        <v>154</v>
      </c>
    </row>
    <row r="547" spans="1:65" s="2" customFormat="1" ht="16.5" customHeight="1">
      <c r="A547" s="38"/>
      <c r="B547" s="39"/>
      <c r="C547" s="223" t="s">
        <v>861</v>
      </c>
      <c r="D547" s="223" t="s">
        <v>192</v>
      </c>
      <c r="E547" s="224" t="s">
        <v>2202</v>
      </c>
      <c r="F547" s="225" t="s">
        <v>2203</v>
      </c>
      <c r="G547" s="226" t="s">
        <v>497</v>
      </c>
      <c r="H547" s="227">
        <v>0.09</v>
      </c>
      <c r="I547" s="228"/>
      <c r="J547" s="229">
        <f>ROUND(I547*H547,2)</f>
        <v>0</v>
      </c>
      <c r="K547" s="225" t="s">
        <v>161</v>
      </c>
      <c r="L547" s="230"/>
      <c r="M547" s="231" t="s">
        <v>19</v>
      </c>
      <c r="N547" s="232" t="s">
        <v>43</v>
      </c>
      <c r="O547" s="68"/>
      <c r="P547" s="191">
        <f>O547*H547</f>
        <v>0</v>
      </c>
      <c r="Q547" s="191">
        <v>0.55000000000000004</v>
      </c>
      <c r="R547" s="191">
        <f>Q547*H547</f>
        <v>4.9500000000000002E-2</v>
      </c>
      <c r="S547" s="191">
        <v>0</v>
      </c>
      <c r="T547" s="192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193" t="s">
        <v>380</v>
      </c>
      <c r="AT547" s="193" t="s">
        <v>192</v>
      </c>
      <c r="AU547" s="193" t="s">
        <v>81</v>
      </c>
      <c r="AY547" s="21" t="s">
        <v>154</v>
      </c>
      <c r="BE547" s="194">
        <f>IF(N547="základní",J547,0)</f>
        <v>0</v>
      </c>
      <c r="BF547" s="194">
        <f>IF(N547="snížená",J547,0)</f>
        <v>0</v>
      </c>
      <c r="BG547" s="194">
        <f>IF(N547="zákl. přenesená",J547,0)</f>
        <v>0</v>
      </c>
      <c r="BH547" s="194">
        <f>IF(N547="sníž. přenesená",J547,0)</f>
        <v>0</v>
      </c>
      <c r="BI547" s="194">
        <f>IF(N547="nulová",J547,0)</f>
        <v>0</v>
      </c>
      <c r="BJ547" s="21" t="s">
        <v>79</v>
      </c>
      <c r="BK547" s="194">
        <f>ROUND(I547*H547,2)</f>
        <v>0</v>
      </c>
      <c r="BL547" s="21" t="s">
        <v>279</v>
      </c>
      <c r="BM547" s="193" t="s">
        <v>2204</v>
      </c>
    </row>
    <row r="548" spans="1:65" s="13" customFormat="1" ht="11.25">
      <c r="B548" s="200"/>
      <c r="C548" s="201"/>
      <c r="D548" s="202" t="s">
        <v>166</v>
      </c>
      <c r="E548" s="201"/>
      <c r="F548" s="204" t="s">
        <v>2205</v>
      </c>
      <c r="G548" s="201"/>
      <c r="H548" s="205">
        <v>0.09</v>
      </c>
      <c r="I548" s="206"/>
      <c r="J548" s="201"/>
      <c r="K548" s="201"/>
      <c r="L548" s="207"/>
      <c r="M548" s="208"/>
      <c r="N548" s="209"/>
      <c r="O548" s="209"/>
      <c r="P548" s="209"/>
      <c r="Q548" s="209"/>
      <c r="R548" s="209"/>
      <c r="S548" s="209"/>
      <c r="T548" s="210"/>
      <c r="AT548" s="211" t="s">
        <v>166</v>
      </c>
      <c r="AU548" s="211" t="s">
        <v>81</v>
      </c>
      <c r="AV548" s="13" t="s">
        <v>81</v>
      </c>
      <c r="AW548" s="13" t="s">
        <v>4</v>
      </c>
      <c r="AX548" s="13" t="s">
        <v>79</v>
      </c>
      <c r="AY548" s="211" t="s">
        <v>154</v>
      </c>
    </row>
    <row r="549" spans="1:65" s="2" customFormat="1" ht="24.2" customHeight="1">
      <c r="A549" s="38"/>
      <c r="B549" s="39"/>
      <c r="C549" s="182" t="s">
        <v>869</v>
      </c>
      <c r="D549" s="182" t="s">
        <v>157</v>
      </c>
      <c r="E549" s="183" t="s">
        <v>1395</v>
      </c>
      <c r="F549" s="184" t="s">
        <v>1396</v>
      </c>
      <c r="G549" s="185" t="s">
        <v>160</v>
      </c>
      <c r="H549" s="186">
        <v>8.7040000000000006</v>
      </c>
      <c r="I549" s="187"/>
      <c r="J549" s="188">
        <f>ROUND(I549*H549,2)</f>
        <v>0</v>
      </c>
      <c r="K549" s="184" t="s">
        <v>161</v>
      </c>
      <c r="L549" s="43"/>
      <c r="M549" s="189" t="s">
        <v>19</v>
      </c>
      <c r="N549" s="190" t="s">
        <v>43</v>
      </c>
      <c r="O549" s="68"/>
      <c r="P549" s="191">
        <f>O549*H549</f>
        <v>0</v>
      </c>
      <c r="Q549" s="191">
        <v>2.2000000000000001E-4</v>
      </c>
      <c r="R549" s="191">
        <f>Q549*H549</f>
        <v>1.9148800000000001E-3</v>
      </c>
      <c r="S549" s="191">
        <v>0</v>
      </c>
      <c r="T549" s="192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93" t="s">
        <v>279</v>
      </c>
      <c r="AT549" s="193" t="s">
        <v>157</v>
      </c>
      <c r="AU549" s="193" t="s">
        <v>81</v>
      </c>
      <c r="AY549" s="21" t="s">
        <v>154</v>
      </c>
      <c r="BE549" s="194">
        <f>IF(N549="základní",J549,0)</f>
        <v>0</v>
      </c>
      <c r="BF549" s="194">
        <f>IF(N549="snížená",J549,0)</f>
        <v>0</v>
      </c>
      <c r="BG549" s="194">
        <f>IF(N549="zákl. přenesená",J549,0)</f>
        <v>0</v>
      </c>
      <c r="BH549" s="194">
        <f>IF(N549="sníž. přenesená",J549,0)</f>
        <v>0</v>
      </c>
      <c r="BI549" s="194">
        <f>IF(N549="nulová",J549,0)</f>
        <v>0</v>
      </c>
      <c r="BJ549" s="21" t="s">
        <v>79</v>
      </c>
      <c r="BK549" s="194">
        <f>ROUND(I549*H549,2)</f>
        <v>0</v>
      </c>
      <c r="BL549" s="21" t="s">
        <v>279</v>
      </c>
      <c r="BM549" s="193" t="s">
        <v>2206</v>
      </c>
    </row>
    <row r="550" spans="1:65" s="2" customFormat="1" ht="11.25">
      <c r="A550" s="38"/>
      <c r="B550" s="39"/>
      <c r="C550" s="40"/>
      <c r="D550" s="195" t="s">
        <v>164</v>
      </c>
      <c r="E550" s="40"/>
      <c r="F550" s="196" t="s">
        <v>1398</v>
      </c>
      <c r="G550" s="40"/>
      <c r="H550" s="40"/>
      <c r="I550" s="197"/>
      <c r="J550" s="40"/>
      <c r="K550" s="40"/>
      <c r="L550" s="43"/>
      <c r="M550" s="198"/>
      <c r="N550" s="199"/>
      <c r="O550" s="68"/>
      <c r="P550" s="68"/>
      <c r="Q550" s="68"/>
      <c r="R550" s="68"/>
      <c r="S550" s="68"/>
      <c r="T550" s="69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21" t="s">
        <v>164</v>
      </c>
      <c r="AU550" s="21" t="s">
        <v>81</v>
      </c>
    </row>
    <row r="551" spans="1:65" s="15" customFormat="1" ht="11.25">
      <c r="B551" s="233"/>
      <c r="C551" s="234"/>
      <c r="D551" s="202" t="s">
        <v>166</v>
      </c>
      <c r="E551" s="235" t="s">
        <v>19</v>
      </c>
      <c r="F551" s="236" t="s">
        <v>2207</v>
      </c>
      <c r="G551" s="234"/>
      <c r="H551" s="235" t="s">
        <v>19</v>
      </c>
      <c r="I551" s="237"/>
      <c r="J551" s="234"/>
      <c r="K551" s="234"/>
      <c r="L551" s="238"/>
      <c r="M551" s="239"/>
      <c r="N551" s="240"/>
      <c r="O551" s="240"/>
      <c r="P551" s="240"/>
      <c r="Q551" s="240"/>
      <c r="R551" s="240"/>
      <c r="S551" s="240"/>
      <c r="T551" s="241"/>
      <c r="AT551" s="242" t="s">
        <v>166</v>
      </c>
      <c r="AU551" s="242" t="s">
        <v>81</v>
      </c>
      <c r="AV551" s="15" t="s">
        <v>79</v>
      </c>
      <c r="AW551" s="15" t="s">
        <v>33</v>
      </c>
      <c r="AX551" s="15" t="s">
        <v>72</v>
      </c>
      <c r="AY551" s="242" t="s">
        <v>154</v>
      </c>
    </row>
    <row r="552" spans="1:65" s="13" customFormat="1" ht="11.25">
      <c r="B552" s="200"/>
      <c r="C552" s="201"/>
      <c r="D552" s="202" t="s">
        <v>166</v>
      </c>
      <c r="E552" s="203" t="s">
        <v>19</v>
      </c>
      <c r="F552" s="204" t="s">
        <v>2208</v>
      </c>
      <c r="G552" s="201"/>
      <c r="H552" s="205">
        <v>8.7040000000000006</v>
      </c>
      <c r="I552" s="206"/>
      <c r="J552" s="201"/>
      <c r="K552" s="201"/>
      <c r="L552" s="207"/>
      <c r="M552" s="208"/>
      <c r="N552" s="209"/>
      <c r="O552" s="209"/>
      <c r="P552" s="209"/>
      <c r="Q552" s="209"/>
      <c r="R552" s="209"/>
      <c r="S552" s="209"/>
      <c r="T552" s="210"/>
      <c r="AT552" s="211" t="s">
        <v>166</v>
      </c>
      <c r="AU552" s="211" t="s">
        <v>81</v>
      </c>
      <c r="AV552" s="13" t="s">
        <v>81</v>
      </c>
      <c r="AW552" s="13" t="s">
        <v>33</v>
      </c>
      <c r="AX552" s="13" t="s">
        <v>72</v>
      </c>
      <c r="AY552" s="211" t="s">
        <v>154</v>
      </c>
    </row>
    <row r="553" spans="1:65" s="14" customFormat="1" ht="11.25">
      <c r="B553" s="212"/>
      <c r="C553" s="213"/>
      <c r="D553" s="202" t="s">
        <v>166</v>
      </c>
      <c r="E553" s="214" t="s">
        <v>19</v>
      </c>
      <c r="F553" s="215" t="s">
        <v>168</v>
      </c>
      <c r="G553" s="213"/>
      <c r="H553" s="216">
        <v>8.7040000000000006</v>
      </c>
      <c r="I553" s="217"/>
      <c r="J553" s="213"/>
      <c r="K553" s="213"/>
      <c r="L553" s="218"/>
      <c r="M553" s="219"/>
      <c r="N553" s="220"/>
      <c r="O553" s="220"/>
      <c r="P553" s="220"/>
      <c r="Q553" s="220"/>
      <c r="R553" s="220"/>
      <c r="S553" s="220"/>
      <c r="T553" s="221"/>
      <c r="AT553" s="222" t="s">
        <v>166</v>
      </c>
      <c r="AU553" s="222" t="s">
        <v>81</v>
      </c>
      <c r="AV553" s="14" t="s">
        <v>169</v>
      </c>
      <c r="AW553" s="14" t="s">
        <v>33</v>
      </c>
      <c r="AX553" s="14" t="s">
        <v>79</v>
      </c>
      <c r="AY553" s="222" t="s">
        <v>154</v>
      </c>
    </row>
    <row r="554" spans="1:65" s="2" customFormat="1" ht="24.2" customHeight="1">
      <c r="A554" s="38"/>
      <c r="B554" s="39"/>
      <c r="C554" s="182" t="s">
        <v>874</v>
      </c>
      <c r="D554" s="182" t="s">
        <v>157</v>
      </c>
      <c r="E554" s="183" t="s">
        <v>2209</v>
      </c>
      <c r="F554" s="184" t="s">
        <v>2210</v>
      </c>
      <c r="G554" s="185" t="s">
        <v>240</v>
      </c>
      <c r="H554" s="186">
        <v>74.8</v>
      </c>
      <c r="I554" s="187"/>
      <c r="J554" s="188">
        <f>ROUND(I554*H554,2)</f>
        <v>0</v>
      </c>
      <c r="K554" s="184" t="s">
        <v>161</v>
      </c>
      <c r="L554" s="43"/>
      <c r="M554" s="189" t="s">
        <v>19</v>
      </c>
      <c r="N554" s="190" t="s">
        <v>43</v>
      </c>
      <c r="O554" s="68"/>
      <c r="P554" s="191">
        <f>O554*H554</f>
        <v>0</v>
      </c>
      <c r="Q554" s="191">
        <v>0</v>
      </c>
      <c r="R554" s="191">
        <f>Q554*H554</f>
        <v>0</v>
      </c>
      <c r="S554" s="191">
        <v>0</v>
      </c>
      <c r="T554" s="192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193" t="s">
        <v>279</v>
      </c>
      <c r="AT554" s="193" t="s">
        <v>157</v>
      </c>
      <c r="AU554" s="193" t="s">
        <v>81</v>
      </c>
      <c r="AY554" s="21" t="s">
        <v>154</v>
      </c>
      <c r="BE554" s="194">
        <f>IF(N554="základní",J554,0)</f>
        <v>0</v>
      </c>
      <c r="BF554" s="194">
        <f>IF(N554="snížená",J554,0)</f>
        <v>0</v>
      </c>
      <c r="BG554" s="194">
        <f>IF(N554="zákl. přenesená",J554,0)</f>
        <v>0</v>
      </c>
      <c r="BH554" s="194">
        <f>IF(N554="sníž. přenesená",J554,0)</f>
        <v>0</v>
      </c>
      <c r="BI554" s="194">
        <f>IF(N554="nulová",J554,0)</f>
        <v>0</v>
      </c>
      <c r="BJ554" s="21" t="s">
        <v>79</v>
      </c>
      <c r="BK554" s="194">
        <f>ROUND(I554*H554,2)</f>
        <v>0</v>
      </c>
      <c r="BL554" s="21" t="s">
        <v>279</v>
      </c>
      <c r="BM554" s="193" t="s">
        <v>2211</v>
      </c>
    </row>
    <row r="555" spans="1:65" s="2" customFormat="1" ht="11.25">
      <c r="A555" s="38"/>
      <c r="B555" s="39"/>
      <c r="C555" s="40"/>
      <c r="D555" s="195" t="s">
        <v>164</v>
      </c>
      <c r="E555" s="40"/>
      <c r="F555" s="196" t="s">
        <v>2212</v>
      </c>
      <c r="G555" s="40"/>
      <c r="H555" s="40"/>
      <c r="I555" s="197"/>
      <c r="J555" s="40"/>
      <c r="K555" s="40"/>
      <c r="L555" s="43"/>
      <c r="M555" s="198"/>
      <c r="N555" s="199"/>
      <c r="O555" s="68"/>
      <c r="P555" s="68"/>
      <c r="Q555" s="68"/>
      <c r="R555" s="68"/>
      <c r="S555" s="68"/>
      <c r="T555" s="69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21" t="s">
        <v>164</v>
      </c>
      <c r="AU555" s="21" t="s">
        <v>81</v>
      </c>
    </row>
    <row r="556" spans="1:65" s="13" customFormat="1" ht="11.25">
      <c r="B556" s="200"/>
      <c r="C556" s="201"/>
      <c r="D556" s="202" t="s">
        <v>166</v>
      </c>
      <c r="E556" s="203" t="s">
        <v>19</v>
      </c>
      <c r="F556" s="204" t="s">
        <v>2213</v>
      </c>
      <c r="G556" s="201"/>
      <c r="H556" s="205">
        <v>74.8</v>
      </c>
      <c r="I556" s="206"/>
      <c r="J556" s="201"/>
      <c r="K556" s="201"/>
      <c r="L556" s="207"/>
      <c r="M556" s="208"/>
      <c r="N556" s="209"/>
      <c r="O556" s="209"/>
      <c r="P556" s="209"/>
      <c r="Q556" s="209"/>
      <c r="R556" s="209"/>
      <c r="S556" s="209"/>
      <c r="T556" s="210"/>
      <c r="AT556" s="211" t="s">
        <v>166</v>
      </c>
      <c r="AU556" s="211" t="s">
        <v>81</v>
      </c>
      <c r="AV556" s="13" t="s">
        <v>81</v>
      </c>
      <c r="AW556" s="13" t="s">
        <v>33</v>
      </c>
      <c r="AX556" s="13" t="s">
        <v>72</v>
      </c>
      <c r="AY556" s="211" t="s">
        <v>154</v>
      </c>
    </row>
    <row r="557" spans="1:65" s="14" customFormat="1" ht="11.25">
      <c r="B557" s="212"/>
      <c r="C557" s="213"/>
      <c r="D557" s="202" t="s">
        <v>166</v>
      </c>
      <c r="E557" s="214" t="s">
        <v>19</v>
      </c>
      <c r="F557" s="215" t="s">
        <v>168</v>
      </c>
      <c r="G557" s="213"/>
      <c r="H557" s="216">
        <v>74.8</v>
      </c>
      <c r="I557" s="217"/>
      <c r="J557" s="213"/>
      <c r="K557" s="213"/>
      <c r="L557" s="218"/>
      <c r="M557" s="219"/>
      <c r="N557" s="220"/>
      <c r="O557" s="220"/>
      <c r="P557" s="220"/>
      <c r="Q557" s="220"/>
      <c r="R557" s="220"/>
      <c r="S557" s="220"/>
      <c r="T557" s="221"/>
      <c r="AT557" s="222" t="s">
        <v>166</v>
      </c>
      <c r="AU557" s="222" t="s">
        <v>81</v>
      </c>
      <c r="AV557" s="14" t="s">
        <v>169</v>
      </c>
      <c r="AW557" s="14" t="s">
        <v>33</v>
      </c>
      <c r="AX557" s="14" t="s">
        <v>79</v>
      </c>
      <c r="AY557" s="222" t="s">
        <v>154</v>
      </c>
    </row>
    <row r="558" spans="1:65" s="2" customFormat="1" ht="21.75" customHeight="1">
      <c r="A558" s="38"/>
      <c r="B558" s="39"/>
      <c r="C558" s="182" t="s">
        <v>879</v>
      </c>
      <c r="D558" s="182" t="s">
        <v>157</v>
      </c>
      <c r="E558" s="183" t="s">
        <v>962</v>
      </c>
      <c r="F558" s="184" t="s">
        <v>2191</v>
      </c>
      <c r="G558" s="185" t="s">
        <v>497</v>
      </c>
      <c r="H558" s="186">
        <v>1.2569999999999999</v>
      </c>
      <c r="I558" s="187"/>
      <c r="J558" s="188">
        <f>ROUND(I558*H558,2)</f>
        <v>0</v>
      </c>
      <c r="K558" s="184" t="s">
        <v>161</v>
      </c>
      <c r="L558" s="43"/>
      <c r="M558" s="189" t="s">
        <v>19</v>
      </c>
      <c r="N558" s="190" t="s">
        <v>43</v>
      </c>
      <c r="O558" s="68"/>
      <c r="P558" s="191">
        <f>O558*H558</f>
        <v>0</v>
      </c>
      <c r="Q558" s="191">
        <v>2.2839999999999999E-2</v>
      </c>
      <c r="R558" s="191">
        <f>Q558*H558</f>
        <v>2.8709879999999997E-2</v>
      </c>
      <c r="S558" s="191">
        <v>0</v>
      </c>
      <c r="T558" s="192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193" t="s">
        <v>279</v>
      </c>
      <c r="AT558" s="193" t="s">
        <v>157</v>
      </c>
      <c r="AU558" s="193" t="s">
        <v>81</v>
      </c>
      <c r="AY558" s="21" t="s">
        <v>154</v>
      </c>
      <c r="BE558" s="194">
        <f>IF(N558="základní",J558,0)</f>
        <v>0</v>
      </c>
      <c r="BF558" s="194">
        <f>IF(N558="snížená",J558,0)</f>
        <v>0</v>
      </c>
      <c r="BG558" s="194">
        <f>IF(N558="zákl. přenesená",J558,0)</f>
        <v>0</v>
      </c>
      <c r="BH558" s="194">
        <f>IF(N558="sníž. přenesená",J558,0)</f>
        <v>0</v>
      </c>
      <c r="BI558" s="194">
        <f>IF(N558="nulová",J558,0)</f>
        <v>0</v>
      </c>
      <c r="BJ558" s="21" t="s">
        <v>79</v>
      </c>
      <c r="BK558" s="194">
        <f>ROUND(I558*H558,2)</f>
        <v>0</v>
      </c>
      <c r="BL558" s="21" t="s">
        <v>279</v>
      </c>
      <c r="BM558" s="193" t="s">
        <v>2214</v>
      </c>
    </row>
    <row r="559" spans="1:65" s="2" customFormat="1" ht="11.25">
      <c r="A559" s="38"/>
      <c r="B559" s="39"/>
      <c r="C559" s="40"/>
      <c r="D559" s="195" t="s">
        <v>164</v>
      </c>
      <c r="E559" s="40"/>
      <c r="F559" s="196" t="s">
        <v>965</v>
      </c>
      <c r="G559" s="40"/>
      <c r="H559" s="40"/>
      <c r="I559" s="197"/>
      <c r="J559" s="40"/>
      <c r="K559" s="40"/>
      <c r="L559" s="43"/>
      <c r="M559" s="198"/>
      <c r="N559" s="199"/>
      <c r="O559" s="68"/>
      <c r="P559" s="68"/>
      <c r="Q559" s="68"/>
      <c r="R559" s="68"/>
      <c r="S559" s="68"/>
      <c r="T559" s="69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21" t="s">
        <v>164</v>
      </c>
      <c r="AU559" s="21" t="s">
        <v>81</v>
      </c>
    </row>
    <row r="560" spans="1:65" s="13" customFormat="1" ht="11.25">
      <c r="B560" s="200"/>
      <c r="C560" s="201"/>
      <c r="D560" s="202" t="s">
        <v>166</v>
      </c>
      <c r="E560" s="203" t="s">
        <v>19</v>
      </c>
      <c r="F560" s="204" t="s">
        <v>2215</v>
      </c>
      <c r="G560" s="201"/>
      <c r="H560" s="205">
        <v>1.2569999999999999</v>
      </c>
      <c r="I560" s="206"/>
      <c r="J560" s="201"/>
      <c r="K560" s="201"/>
      <c r="L560" s="207"/>
      <c r="M560" s="208"/>
      <c r="N560" s="209"/>
      <c r="O560" s="209"/>
      <c r="P560" s="209"/>
      <c r="Q560" s="209"/>
      <c r="R560" s="209"/>
      <c r="S560" s="209"/>
      <c r="T560" s="210"/>
      <c r="AT560" s="211" t="s">
        <v>166</v>
      </c>
      <c r="AU560" s="211" t="s">
        <v>81</v>
      </c>
      <c r="AV560" s="13" t="s">
        <v>81</v>
      </c>
      <c r="AW560" s="13" t="s">
        <v>33</v>
      </c>
      <c r="AX560" s="13" t="s">
        <v>72</v>
      </c>
      <c r="AY560" s="211" t="s">
        <v>154</v>
      </c>
    </row>
    <row r="561" spans="1:65" s="14" customFormat="1" ht="11.25">
      <c r="B561" s="212"/>
      <c r="C561" s="213"/>
      <c r="D561" s="202" t="s">
        <v>166</v>
      </c>
      <c r="E561" s="214" t="s">
        <v>19</v>
      </c>
      <c r="F561" s="215" t="s">
        <v>168</v>
      </c>
      <c r="G561" s="213"/>
      <c r="H561" s="216">
        <v>1.2569999999999999</v>
      </c>
      <c r="I561" s="217"/>
      <c r="J561" s="213"/>
      <c r="K561" s="213"/>
      <c r="L561" s="218"/>
      <c r="M561" s="219"/>
      <c r="N561" s="220"/>
      <c r="O561" s="220"/>
      <c r="P561" s="220"/>
      <c r="Q561" s="220"/>
      <c r="R561" s="220"/>
      <c r="S561" s="220"/>
      <c r="T561" s="221"/>
      <c r="AT561" s="222" t="s">
        <v>166</v>
      </c>
      <c r="AU561" s="222" t="s">
        <v>81</v>
      </c>
      <c r="AV561" s="14" t="s">
        <v>169</v>
      </c>
      <c r="AW561" s="14" t="s">
        <v>33</v>
      </c>
      <c r="AX561" s="14" t="s">
        <v>79</v>
      </c>
      <c r="AY561" s="222" t="s">
        <v>154</v>
      </c>
    </row>
    <row r="562" spans="1:65" s="2" customFormat="1" ht="16.5" customHeight="1">
      <c r="A562" s="38"/>
      <c r="B562" s="39"/>
      <c r="C562" s="223" t="s">
        <v>884</v>
      </c>
      <c r="D562" s="223" t="s">
        <v>192</v>
      </c>
      <c r="E562" s="224" t="s">
        <v>2216</v>
      </c>
      <c r="F562" s="225" t="s">
        <v>2217</v>
      </c>
      <c r="G562" s="226" t="s">
        <v>497</v>
      </c>
      <c r="H562" s="227">
        <v>1.383</v>
      </c>
      <c r="I562" s="228"/>
      <c r="J562" s="229">
        <f>ROUND(I562*H562,2)</f>
        <v>0</v>
      </c>
      <c r="K562" s="225" t="s">
        <v>161</v>
      </c>
      <c r="L562" s="230"/>
      <c r="M562" s="231" t="s">
        <v>19</v>
      </c>
      <c r="N562" s="232" t="s">
        <v>43</v>
      </c>
      <c r="O562" s="68"/>
      <c r="P562" s="191">
        <f>O562*H562</f>
        <v>0</v>
      </c>
      <c r="Q562" s="191">
        <v>0.55000000000000004</v>
      </c>
      <c r="R562" s="191">
        <f>Q562*H562</f>
        <v>0.76065000000000005</v>
      </c>
      <c r="S562" s="191">
        <v>0</v>
      </c>
      <c r="T562" s="192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193" t="s">
        <v>380</v>
      </c>
      <c r="AT562" s="193" t="s">
        <v>192</v>
      </c>
      <c r="AU562" s="193" t="s">
        <v>81</v>
      </c>
      <c r="AY562" s="21" t="s">
        <v>154</v>
      </c>
      <c r="BE562" s="194">
        <f>IF(N562="základní",J562,0)</f>
        <v>0</v>
      </c>
      <c r="BF562" s="194">
        <f>IF(N562="snížená",J562,0)</f>
        <v>0</v>
      </c>
      <c r="BG562" s="194">
        <f>IF(N562="zákl. přenesená",J562,0)</f>
        <v>0</v>
      </c>
      <c r="BH562" s="194">
        <f>IF(N562="sníž. přenesená",J562,0)</f>
        <v>0</v>
      </c>
      <c r="BI562" s="194">
        <f>IF(N562="nulová",J562,0)</f>
        <v>0</v>
      </c>
      <c r="BJ562" s="21" t="s">
        <v>79</v>
      </c>
      <c r="BK562" s="194">
        <f>ROUND(I562*H562,2)</f>
        <v>0</v>
      </c>
      <c r="BL562" s="21" t="s">
        <v>279</v>
      </c>
      <c r="BM562" s="193" t="s">
        <v>2218</v>
      </c>
    </row>
    <row r="563" spans="1:65" s="13" customFormat="1" ht="11.25">
      <c r="B563" s="200"/>
      <c r="C563" s="201"/>
      <c r="D563" s="202" t="s">
        <v>166</v>
      </c>
      <c r="E563" s="201"/>
      <c r="F563" s="204" t="s">
        <v>2219</v>
      </c>
      <c r="G563" s="201"/>
      <c r="H563" s="205">
        <v>1.383</v>
      </c>
      <c r="I563" s="206"/>
      <c r="J563" s="201"/>
      <c r="K563" s="201"/>
      <c r="L563" s="207"/>
      <c r="M563" s="208"/>
      <c r="N563" s="209"/>
      <c r="O563" s="209"/>
      <c r="P563" s="209"/>
      <c r="Q563" s="209"/>
      <c r="R563" s="209"/>
      <c r="S563" s="209"/>
      <c r="T563" s="210"/>
      <c r="AT563" s="211" t="s">
        <v>166</v>
      </c>
      <c r="AU563" s="211" t="s">
        <v>81</v>
      </c>
      <c r="AV563" s="13" t="s">
        <v>81</v>
      </c>
      <c r="AW563" s="13" t="s">
        <v>4</v>
      </c>
      <c r="AX563" s="13" t="s">
        <v>79</v>
      </c>
      <c r="AY563" s="211" t="s">
        <v>154</v>
      </c>
    </row>
    <row r="564" spans="1:65" s="2" customFormat="1" ht="24.2" customHeight="1">
      <c r="A564" s="38"/>
      <c r="B564" s="39"/>
      <c r="C564" s="182" t="s">
        <v>889</v>
      </c>
      <c r="D564" s="182" t="s">
        <v>157</v>
      </c>
      <c r="E564" s="183" t="s">
        <v>1395</v>
      </c>
      <c r="F564" s="184" t="s">
        <v>1396</v>
      </c>
      <c r="G564" s="185" t="s">
        <v>160</v>
      </c>
      <c r="H564" s="186">
        <v>38.896000000000001</v>
      </c>
      <c r="I564" s="187"/>
      <c r="J564" s="188">
        <f>ROUND(I564*H564,2)</f>
        <v>0</v>
      </c>
      <c r="K564" s="184" t="s">
        <v>161</v>
      </c>
      <c r="L564" s="43"/>
      <c r="M564" s="189" t="s">
        <v>19</v>
      </c>
      <c r="N564" s="190" t="s">
        <v>43</v>
      </c>
      <c r="O564" s="68"/>
      <c r="P564" s="191">
        <f>O564*H564</f>
        <v>0</v>
      </c>
      <c r="Q564" s="191">
        <v>2.2000000000000001E-4</v>
      </c>
      <c r="R564" s="191">
        <f>Q564*H564</f>
        <v>8.5571199999999997E-3</v>
      </c>
      <c r="S564" s="191">
        <v>0</v>
      </c>
      <c r="T564" s="192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93" t="s">
        <v>279</v>
      </c>
      <c r="AT564" s="193" t="s">
        <v>157</v>
      </c>
      <c r="AU564" s="193" t="s">
        <v>81</v>
      </c>
      <c r="AY564" s="21" t="s">
        <v>154</v>
      </c>
      <c r="BE564" s="194">
        <f>IF(N564="základní",J564,0)</f>
        <v>0</v>
      </c>
      <c r="BF564" s="194">
        <f>IF(N564="snížená",J564,0)</f>
        <v>0</v>
      </c>
      <c r="BG564" s="194">
        <f>IF(N564="zákl. přenesená",J564,0)</f>
        <v>0</v>
      </c>
      <c r="BH564" s="194">
        <f>IF(N564="sníž. přenesená",J564,0)</f>
        <v>0</v>
      </c>
      <c r="BI564" s="194">
        <f>IF(N564="nulová",J564,0)</f>
        <v>0</v>
      </c>
      <c r="BJ564" s="21" t="s">
        <v>79</v>
      </c>
      <c r="BK564" s="194">
        <f>ROUND(I564*H564,2)</f>
        <v>0</v>
      </c>
      <c r="BL564" s="21" t="s">
        <v>279</v>
      </c>
      <c r="BM564" s="193" t="s">
        <v>2220</v>
      </c>
    </row>
    <row r="565" spans="1:65" s="2" customFormat="1" ht="11.25">
      <c r="A565" s="38"/>
      <c r="B565" s="39"/>
      <c r="C565" s="40"/>
      <c r="D565" s="195" t="s">
        <v>164</v>
      </c>
      <c r="E565" s="40"/>
      <c r="F565" s="196" t="s">
        <v>1398</v>
      </c>
      <c r="G565" s="40"/>
      <c r="H565" s="40"/>
      <c r="I565" s="197"/>
      <c r="J565" s="40"/>
      <c r="K565" s="40"/>
      <c r="L565" s="43"/>
      <c r="M565" s="198"/>
      <c r="N565" s="199"/>
      <c r="O565" s="68"/>
      <c r="P565" s="68"/>
      <c r="Q565" s="68"/>
      <c r="R565" s="68"/>
      <c r="S565" s="68"/>
      <c r="T565" s="69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21" t="s">
        <v>164</v>
      </c>
      <c r="AU565" s="21" t="s">
        <v>81</v>
      </c>
    </row>
    <row r="566" spans="1:65" s="13" customFormat="1" ht="11.25">
      <c r="B566" s="200"/>
      <c r="C566" s="201"/>
      <c r="D566" s="202" t="s">
        <v>166</v>
      </c>
      <c r="E566" s="203" t="s">
        <v>19</v>
      </c>
      <c r="F566" s="204" t="s">
        <v>2221</v>
      </c>
      <c r="G566" s="201"/>
      <c r="H566" s="205">
        <v>38.896000000000001</v>
      </c>
      <c r="I566" s="206"/>
      <c r="J566" s="201"/>
      <c r="K566" s="201"/>
      <c r="L566" s="207"/>
      <c r="M566" s="208"/>
      <c r="N566" s="209"/>
      <c r="O566" s="209"/>
      <c r="P566" s="209"/>
      <c r="Q566" s="209"/>
      <c r="R566" s="209"/>
      <c r="S566" s="209"/>
      <c r="T566" s="210"/>
      <c r="AT566" s="211" t="s">
        <v>166</v>
      </c>
      <c r="AU566" s="211" t="s">
        <v>81</v>
      </c>
      <c r="AV566" s="13" t="s">
        <v>81</v>
      </c>
      <c r="AW566" s="13" t="s">
        <v>33</v>
      </c>
      <c r="AX566" s="13" t="s">
        <v>72</v>
      </c>
      <c r="AY566" s="211" t="s">
        <v>154</v>
      </c>
    </row>
    <row r="567" spans="1:65" s="14" customFormat="1" ht="11.25">
      <c r="B567" s="212"/>
      <c r="C567" s="213"/>
      <c r="D567" s="202" t="s">
        <v>166</v>
      </c>
      <c r="E567" s="214" t="s">
        <v>19</v>
      </c>
      <c r="F567" s="215" t="s">
        <v>168</v>
      </c>
      <c r="G567" s="213"/>
      <c r="H567" s="216">
        <v>38.896000000000001</v>
      </c>
      <c r="I567" s="217"/>
      <c r="J567" s="213"/>
      <c r="K567" s="213"/>
      <c r="L567" s="218"/>
      <c r="M567" s="219"/>
      <c r="N567" s="220"/>
      <c r="O567" s="220"/>
      <c r="P567" s="220"/>
      <c r="Q567" s="220"/>
      <c r="R567" s="220"/>
      <c r="S567" s="220"/>
      <c r="T567" s="221"/>
      <c r="AT567" s="222" t="s">
        <v>166</v>
      </c>
      <c r="AU567" s="222" t="s">
        <v>81</v>
      </c>
      <c r="AV567" s="14" t="s">
        <v>169</v>
      </c>
      <c r="AW567" s="14" t="s">
        <v>33</v>
      </c>
      <c r="AX567" s="14" t="s">
        <v>79</v>
      </c>
      <c r="AY567" s="222" t="s">
        <v>154</v>
      </c>
    </row>
    <row r="568" spans="1:65" s="2" customFormat="1" ht="24.2" customHeight="1">
      <c r="A568" s="38"/>
      <c r="B568" s="39"/>
      <c r="C568" s="182" t="s">
        <v>894</v>
      </c>
      <c r="D568" s="182" t="s">
        <v>157</v>
      </c>
      <c r="E568" s="183" t="s">
        <v>2222</v>
      </c>
      <c r="F568" s="184" t="s">
        <v>2223</v>
      </c>
      <c r="G568" s="185" t="s">
        <v>512</v>
      </c>
      <c r="H568" s="186">
        <v>5.2489999999999997</v>
      </c>
      <c r="I568" s="187"/>
      <c r="J568" s="188">
        <f>ROUND(I568*H568,2)</f>
        <v>0</v>
      </c>
      <c r="K568" s="184" t="s">
        <v>161</v>
      </c>
      <c r="L568" s="43"/>
      <c r="M568" s="189" t="s">
        <v>19</v>
      </c>
      <c r="N568" s="190" t="s">
        <v>43</v>
      </c>
      <c r="O568" s="68"/>
      <c r="P568" s="191">
        <f>O568*H568</f>
        <v>0</v>
      </c>
      <c r="Q568" s="191">
        <v>0</v>
      </c>
      <c r="R568" s="191">
        <f>Q568*H568</f>
        <v>0</v>
      </c>
      <c r="S568" s="191">
        <v>0</v>
      </c>
      <c r="T568" s="192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193" t="s">
        <v>279</v>
      </c>
      <c r="AT568" s="193" t="s">
        <v>157</v>
      </c>
      <c r="AU568" s="193" t="s">
        <v>81</v>
      </c>
      <c r="AY568" s="21" t="s">
        <v>154</v>
      </c>
      <c r="BE568" s="194">
        <f>IF(N568="základní",J568,0)</f>
        <v>0</v>
      </c>
      <c r="BF568" s="194">
        <f>IF(N568="snížená",J568,0)</f>
        <v>0</v>
      </c>
      <c r="BG568" s="194">
        <f>IF(N568="zákl. přenesená",J568,0)</f>
        <v>0</v>
      </c>
      <c r="BH568" s="194">
        <f>IF(N568="sníž. přenesená",J568,0)</f>
        <v>0</v>
      </c>
      <c r="BI568" s="194">
        <f>IF(N568="nulová",J568,0)</f>
        <v>0</v>
      </c>
      <c r="BJ568" s="21" t="s">
        <v>79</v>
      </c>
      <c r="BK568" s="194">
        <f>ROUND(I568*H568,2)</f>
        <v>0</v>
      </c>
      <c r="BL568" s="21" t="s">
        <v>279</v>
      </c>
      <c r="BM568" s="193" t="s">
        <v>2224</v>
      </c>
    </row>
    <row r="569" spans="1:65" s="2" customFormat="1" ht="11.25">
      <c r="A569" s="38"/>
      <c r="B569" s="39"/>
      <c r="C569" s="40"/>
      <c r="D569" s="195" t="s">
        <v>164</v>
      </c>
      <c r="E569" s="40"/>
      <c r="F569" s="196" t="s">
        <v>2225</v>
      </c>
      <c r="G569" s="40"/>
      <c r="H569" s="40"/>
      <c r="I569" s="197"/>
      <c r="J569" s="40"/>
      <c r="K569" s="40"/>
      <c r="L569" s="43"/>
      <c r="M569" s="198"/>
      <c r="N569" s="199"/>
      <c r="O569" s="68"/>
      <c r="P569" s="68"/>
      <c r="Q569" s="68"/>
      <c r="R569" s="68"/>
      <c r="S569" s="68"/>
      <c r="T569" s="69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21" t="s">
        <v>164</v>
      </c>
      <c r="AU569" s="21" t="s">
        <v>81</v>
      </c>
    </row>
    <row r="570" spans="1:65" s="12" customFormat="1" ht="22.9" customHeight="1">
      <c r="B570" s="166"/>
      <c r="C570" s="167"/>
      <c r="D570" s="168" t="s">
        <v>71</v>
      </c>
      <c r="E570" s="180" t="s">
        <v>930</v>
      </c>
      <c r="F570" s="180" t="s">
        <v>931</v>
      </c>
      <c r="G570" s="167"/>
      <c r="H570" s="167"/>
      <c r="I570" s="170"/>
      <c r="J570" s="181">
        <f>BK570</f>
        <v>0</v>
      </c>
      <c r="K570" s="167"/>
      <c r="L570" s="172"/>
      <c r="M570" s="173"/>
      <c r="N570" s="174"/>
      <c r="O570" s="174"/>
      <c r="P570" s="175">
        <f>SUM(P571:P582)</f>
        <v>0</v>
      </c>
      <c r="Q570" s="174"/>
      <c r="R570" s="175">
        <f>SUM(R571:R582)</f>
        <v>0.3579</v>
      </c>
      <c r="S570" s="174"/>
      <c r="T570" s="176">
        <f>SUM(T571:T582)</f>
        <v>0</v>
      </c>
      <c r="AR570" s="177" t="s">
        <v>81</v>
      </c>
      <c r="AT570" s="178" t="s">
        <v>71</v>
      </c>
      <c r="AU570" s="178" t="s">
        <v>79</v>
      </c>
      <c r="AY570" s="177" t="s">
        <v>154</v>
      </c>
      <c r="BK570" s="179">
        <f>SUM(BK571:BK582)</f>
        <v>0</v>
      </c>
    </row>
    <row r="571" spans="1:65" s="2" customFormat="1" ht="24.2" customHeight="1">
      <c r="A571" s="38"/>
      <c r="B571" s="39"/>
      <c r="C571" s="182" t="s">
        <v>901</v>
      </c>
      <c r="D571" s="182" t="s">
        <v>157</v>
      </c>
      <c r="E571" s="183" t="s">
        <v>2226</v>
      </c>
      <c r="F571" s="184" t="s">
        <v>2227</v>
      </c>
      <c r="G571" s="185" t="s">
        <v>240</v>
      </c>
      <c r="H571" s="186">
        <v>3</v>
      </c>
      <c r="I571" s="187"/>
      <c r="J571" s="188">
        <f>ROUND(I571*H571,2)</f>
        <v>0</v>
      </c>
      <c r="K571" s="184" t="s">
        <v>161</v>
      </c>
      <c r="L571" s="43"/>
      <c r="M571" s="189" t="s">
        <v>19</v>
      </c>
      <c r="N571" s="190" t="s">
        <v>43</v>
      </c>
      <c r="O571" s="68"/>
      <c r="P571" s="191">
        <f>O571*H571</f>
        <v>0</v>
      </c>
      <c r="Q571" s="191">
        <v>0</v>
      </c>
      <c r="R571" s="191">
        <f>Q571*H571</f>
        <v>0</v>
      </c>
      <c r="S571" s="191">
        <v>0</v>
      </c>
      <c r="T571" s="192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93" t="s">
        <v>279</v>
      </c>
      <c r="AT571" s="193" t="s">
        <v>157</v>
      </c>
      <c r="AU571" s="193" t="s">
        <v>81</v>
      </c>
      <c r="AY571" s="21" t="s">
        <v>154</v>
      </c>
      <c r="BE571" s="194">
        <f>IF(N571="základní",J571,0)</f>
        <v>0</v>
      </c>
      <c r="BF571" s="194">
        <f>IF(N571="snížená",J571,0)</f>
        <v>0</v>
      </c>
      <c r="BG571" s="194">
        <f>IF(N571="zákl. přenesená",J571,0)</f>
        <v>0</v>
      </c>
      <c r="BH571" s="194">
        <f>IF(N571="sníž. přenesená",J571,0)</f>
        <v>0</v>
      </c>
      <c r="BI571" s="194">
        <f>IF(N571="nulová",J571,0)</f>
        <v>0</v>
      </c>
      <c r="BJ571" s="21" t="s">
        <v>79</v>
      </c>
      <c r="BK571" s="194">
        <f>ROUND(I571*H571,2)</f>
        <v>0</v>
      </c>
      <c r="BL571" s="21" t="s">
        <v>279</v>
      </c>
      <c r="BM571" s="193" t="s">
        <v>2228</v>
      </c>
    </row>
    <row r="572" spans="1:65" s="2" customFormat="1" ht="11.25">
      <c r="A572" s="38"/>
      <c r="B572" s="39"/>
      <c r="C572" s="40"/>
      <c r="D572" s="195" t="s">
        <v>164</v>
      </c>
      <c r="E572" s="40"/>
      <c r="F572" s="196" t="s">
        <v>2229</v>
      </c>
      <c r="G572" s="40"/>
      <c r="H572" s="40"/>
      <c r="I572" s="197"/>
      <c r="J572" s="40"/>
      <c r="K572" s="40"/>
      <c r="L572" s="43"/>
      <c r="M572" s="198"/>
      <c r="N572" s="199"/>
      <c r="O572" s="68"/>
      <c r="P572" s="68"/>
      <c r="Q572" s="68"/>
      <c r="R572" s="68"/>
      <c r="S572" s="68"/>
      <c r="T572" s="69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21" t="s">
        <v>164</v>
      </c>
      <c r="AU572" s="21" t="s">
        <v>81</v>
      </c>
    </row>
    <row r="573" spans="1:65" s="13" customFormat="1" ht="11.25">
      <c r="B573" s="200"/>
      <c r="C573" s="201"/>
      <c r="D573" s="202" t="s">
        <v>166</v>
      </c>
      <c r="E573" s="203" t="s">
        <v>19</v>
      </c>
      <c r="F573" s="204" t="s">
        <v>2230</v>
      </c>
      <c r="G573" s="201"/>
      <c r="H573" s="205">
        <v>3</v>
      </c>
      <c r="I573" s="206"/>
      <c r="J573" s="201"/>
      <c r="K573" s="201"/>
      <c r="L573" s="207"/>
      <c r="M573" s="208"/>
      <c r="N573" s="209"/>
      <c r="O573" s="209"/>
      <c r="P573" s="209"/>
      <c r="Q573" s="209"/>
      <c r="R573" s="209"/>
      <c r="S573" s="209"/>
      <c r="T573" s="210"/>
      <c r="AT573" s="211" t="s">
        <v>166</v>
      </c>
      <c r="AU573" s="211" t="s">
        <v>81</v>
      </c>
      <c r="AV573" s="13" t="s">
        <v>81</v>
      </c>
      <c r="AW573" s="13" t="s">
        <v>33</v>
      </c>
      <c r="AX573" s="13" t="s">
        <v>72</v>
      </c>
      <c r="AY573" s="211" t="s">
        <v>154</v>
      </c>
    </row>
    <row r="574" spans="1:65" s="14" customFormat="1" ht="11.25">
      <c r="B574" s="212"/>
      <c r="C574" s="213"/>
      <c r="D574" s="202" t="s">
        <v>166</v>
      </c>
      <c r="E574" s="214" t="s">
        <v>19</v>
      </c>
      <c r="F574" s="215" t="s">
        <v>168</v>
      </c>
      <c r="G574" s="213"/>
      <c r="H574" s="216">
        <v>3</v>
      </c>
      <c r="I574" s="217"/>
      <c r="J574" s="213"/>
      <c r="K574" s="213"/>
      <c r="L574" s="218"/>
      <c r="M574" s="219"/>
      <c r="N574" s="220"/>
      <c r="O574" s="220"/>
      <c r="P574" s="220"/>
      <c r="Q574" s="220"/>
      <c r="R574" s="220"/>
      <c r="S574" s="220"/>
      <c r="T574" s="221"/>
      <c r="AT574" s="222" t="s">
        <v>166</v>
      </c>
      <c r="AU574" s="222" t="s">
        <v>81</v>
      </c>
      <c r="AV574" s="14" t="s">
        <v>169</v>
      </c>
      <c r="AW574" s="14" t="s">
        <v>33</v>
      </c>
      <c r="AX574" s="14" t="s">
        <v>79</v>
      </c>
      <c r="AY574" s="222" t="s">
        <v>154</v>
      </c>
    </row>
    <row r="575" spans="1:65" s="2" customFormat="1" ht="24.2" customHeight="1">
      <c r="A575" s="38"/>
      <c r="B575" s="39"/>
      <c r="C575" s="182" t="s">
        <v>908</v>
      </c>
      <c r="D575" s="182" t="s">
        <v>157</v>
      </c>
      <c r="E575" s="183" t="s">
        <v>2231</v>
      </c>
      <c r="F575" s="184" t="s">
        <v>2232</v>
      </c>
      <c r="G575" s="185" t="s">
        <v>240</v>
      </c>
      <c r="H575" s="186">
        <v>3</v>
      </c>
      <c r="I575" s="187"/>
      <c r="J575" s="188">
        <f>ROUND(I575*H575,2)</f>
        <v>0</v>
      </c>
      <c r="K575" s="184" t="s">
        <v>161</v>
      </c>
      <c r="L575" s="43"/>
      <c r="M575" s="189" t="s">
        <v>19</v>
      </c>
      <c r="N575" s="190" t="s">
        <v>43</v>
      </c>
      <c r="O575" s="68"/>
      <c r="P575" s="191">
        <f>O575*H575</f>
        <v>0</v>
      </c>
      <c r="Q575" s="191">
        <v>0.10929999999999999</v>
      </c>
      <c r="R575" s="191">
        <f>Q575*H575</f>
        <v>0.32789999999999997</v>
      </c>
      <c r="S575" s="191">
        <v>0</v>
      </c>
      <c r="T575" s="192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193" t="s">
        <v>279</v>
      </c>
      <c r="AT575" s="193" t="s">
        <v>157</v>
      </c>
      <c r="AU575" s="193" t="s">
        <v>81</v>
      </c>
      <c r="AY575" s="21" t="s">
        <v>154</v>
      </c>
      <c r="BE575" s="194">
        <f>IF(N575="základní",J575,0)</f>
        <v>0</v>
      </c>
      <c r="BF575" s="194">
        <f>IF(N575="snížená",J575,0)</f>
        <v>0</v>
      </c>
      <c r="BG575" s="194">
        <f>IF(N575="zákl. přenesená",J575,0)</f>
        <v>0</v>
      </c>
      <c r="BH575" s="194">
        <f>IF(N575="sníž. přenesená",J575,0)</f>
        <v>0</v>
      </c>
      <c r="BI575" s="194">
        <f>IF(N575="nulová",J575,0)</f>
        <v>0</v>
      </c>
      <c r="BJ575" s="21" t="s">
        <v>79</v>
      </c>
      <c r="BK575" s="194">
        <f>ROUND(I575*H575,2)</f>
        <v>0</v>
      </c>
      <c r="BL575" s="21" t="s">
        <v>279</v>
      </c>
      <c r="BM575" s="193" t="s">
        <v>2233</v>
      </c>
    </row>
    <row r="576" spans="1:65" s="2" customFormat="1" ht="11.25">
      <c r="A576" s="38"/>
      <c r="B576" s="39"/>
      <c r="C576" s="40"/>
      <c r="D576" s="195" t="s">
        <v>164</v>
      </c>
      <c r="E576" s="40"/>
      <c r="F576" s="196" t="s">
        <v>2234</v>
      </c>
      <c r="G576" s="40"/>
      <c r="H576" s="40"/>
      <c r="I576" s="197"/>
      <c r="J576" s="40"/>
      <c r="K576" s="40"/>
      <c r="L576" s="43"/>
      <c r="M576" s="198"/>
      <c r="N576" s="199"/>
      <c r="O576" s="68"/>
      <c r="P576" s="68"/>
      <c r="Q576" s="68"/>
      <c r="R576" s="68"/>
      <c r="S576" s="68"/>
      <c r="T576" s="69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21" t="s">
        <v>164</v>
      </c>
      <c r="AU576" s="21" t="s">
        <v>81</v>
      </c>
    </row>
    <row r="577" spans="1:65" s="13" customFormat="1" ht="11.25">
      <c r="B577" s="200"/>
      <c r="C577" s="201"/>
      <c r="D577" s="202" t="s">
        <v>166</v>
      </c>
      <c r="E577" s="203" t="s">
        <v>19</v>
      </c>
      <c r="F577" s="204" t="s">
        <v>2230</v>
      </c>
      <c r="G577" s="201"/>
      <c r="H577" s="205">
        <v>3</v>
      </c>
      <c r="I577" s="206"/>
      <c r="J577" s="201"/>
      <c r="K577" s="201"/>
      <c r="L577" s="207"/>
      <c r="M577" s="208"/>
      <c r="N577" s="209"/>
      <c r="O577" s="209"/>
      <c r="P577" s="209"/>
      <c r="Q577" s="209"/>
      <c r="R577" s="209"/>
      <c r="S577" s="209"/>
      <c r="T577" s="210"/>
      <c r="AT577" s="211" t="s">
        <v>166</v>
      </c>
      <c r="AU577" s="211" t="s">
        <v>81</v>
      </c>
      <c r="AV577" s="13" t="s">
        <v>81</v>
      </c>
      <c r="AW577" s="13" t="s">
        <v>33</v>
      </c>
      <c r="AX577" s="13" t="s">
        <v>72</v>
      </c>
      <c r="AY577" s="211" t="s">
        <v>154</v>
      </c>
    </row>
    <row r="578" spans="1:65" s="14" customFormat="1" ht="11.25">
      <c r="B578" s="212"/>
      <c r="C578" s="213"/>
      <c r="D578" s="202" t="s">
        <v>166</v>
      </c>
      <c r="E578" s="214" t="s">
        <v>19</v>
      </c>
      <c r="F578" s="215" t="s">
        <v>168</v>
      </c>
      <c r="G578" s="213"/>
      <c r="H578" s="216">
        <v>3</v>
      </c>
      <c r="I578" s="217"/>
      <c r="J578" s="213"/>
      <c r="K578" s="213"/>
      <c r="L578" s="218"/>
      <c r="M578" s="219"/>
      <c r="N578" s="220"/>
      <c r="O578" s="220"/>
      <c r="P578" s="220"/>
      <c r="Q578" s="220"/>
      <c r="R578" s="220"/>
      <c r="S578" s="220"/>
      <c r="T578" s="221"/>
      <c r="AT578" s="222" t="s">
        <v>166</v>
      </c>
      <c r="AU578" s="222" t="s">
        <v>81</v>
      </c>
      <c r="AV578" s="14" t="s">
        <v>169</v>
      </c>
      <c r="AW578" s="14" t="s">
        <v>33</v>
      </c>
      <c r="AX578" s="14" t="s">
        <v>79</v>
      </c>
      <c r="AY578" s="222" t="s">
        <v>154</v>
      </c>
    </row>
    <row r="579" spans="1:65" s="2" customFormat="1" ht="16.5" customHeight="1">
      <c r="A579" s="38"/>
      <c r="B579" s="39"/>
      <c r="C579" s="182" t="s">
        <v>913</v>
      </c>
      <c r="D579" s="182" t="s">
        <v>157</v>
      </c>
      <c r="E579" s="183" t="s">
        <v>2235</v>
      </c>
      <c r="F579" s="184" t="s">
        <v>1313</v>
      </c>
      <c r="G579" s="185" t="s">
        <v>512</v>
      </c>
      <c r="H579" s="186">
        <v>3.3000000000000002E-2</v>
      </c>
      <c r="I579" s="187"/>
      <c r="J579" s="188">
        <f>ROUND(I579*H579,2)</f>
        <v>0</v>
      </c>
      <c r="K579" s="184" t="s">
        <v>19</v>
      </c>
      <c r="L579" s="43"/>
      <c r="M579" s="189" t="s">
        <v>19</v>
      </c>
      <c r="N579" s="190" t="s">
        <v>43</v>
      </c>
      <c r="O579" s="68"/>
      <c r="P579" s="191">
        <f>O579*H579</f>
        <v>0</v>
      </c>
      <c r="Q579" s="191">
        <v>0</v>
      </c>
      <c r="R579" s="191">
        <f>Q579*H579</f>
        <v>0</v>
      </c>
      <c r="S579" s="191">
        <v>0</v>
      </c>
      <c r="T579" s="192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193" t="s">
        <v>279</v>
      </c>
      <c r="AT579" s="193" t="s">
        <v>157</v>
      </c>
      <c r="AU579" s="193" t="s">
        <v>81</v>
      </c>
      <c r="AY579" s="21" t="s">
        <v>154</v>
      </c>
      <c r="BE579" s="194">
        <f>IF(N579="základní",J579,0)</f>
        <v>0</v>
      </c>
      <c r="BF579" s="194">
        <f>IF(N579="snížená",J579,0)</f>
        <v>0</v>
      </c>
      <c r="BG579" s="194">
        <f>IF(N579="zákl. přenesená",J579,0)</f>
        <v>0</v>
      </c>
      <c r="BH579" s="194">
        <f>IF(N579="sníž. přenesená",J579,0)</f>
        <v>0</v>
      </c>
      <c r="BI579" s="194">
        <f>IF(N579="nulová",J579,0)</f>
        <v>0</v>
      </c>
      <c r="BJ579" s="21" t="s">
        <v>79</v>
      </c>
      <c r="BK579" s="194">
        <f>ROUND(I579*H579,2)</f>
        <v>0</v>
      </c>
      <c r="BL579" s="21" t="s">
        <v>279</v>
      </c>
      <c r="BM579" s="193" t="s">
        <v>2236</v>
      </c>
    </row>
    <row r="580" spans="1:65" s="2" customFormat="1" ht="16.5" customHeight="1">
      <c r="A580" s="38"/>
      <c r="B580" s="39"/>
      <c r="C580" s="182" t="s">
        <v>920</v>
      </c>
      <c r="D580" s="182" t="s">
        <v>157</v>
      </c>
      <c r="E580" s="183" t="s">
        <v>2237</v>
      </c>
      <c r="F580" s="184" t="s">
        <v>2238</v>
      </c>
      <c r="G580" s="185" t="s">
        <v>538</v>
      </c>
      <c r="H580" s="186">
        <v>6</v>
      </c>
      <c r="I580" s="187"/>
      <c r="J580" s="188">
        <f>ROUND(I580*H580,2)</f>
        <v>0</v>
      </c>
      <c r="K580" s="184" t="s">
        <v>19</v>
      </c>
      <c r="L580" s="43"/>
      <c r="M580" s="189" t="s">
        <v>19</v>
      </c>
      <c r="N580" s="190" t="s">
        <v>43</v>
      </c>
      <c r="O580" s="68"/>
      <c r="P580" s="191">
        <f>O580*H580</f>
        <v>0</v>
      </c>
      <c r="Q580" s="191">
        <v>5.0000000000000001E-3</v>
      </c>
      <c r="R580" s="191">
        <f>Q580*H580</f>
        <v>0.03</v>
      </c>
      <c r="S580" s="191">
        <v>0</v>
      </c>
      <c r="T580" s="192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193" t="s">
        <v>1576</v>
      </c>
      <c r="AT580" s="193" t="s">
        <v>157</v>
      </c>
      <c r="AU580" s="193" t="s">
        <v>81</v>
      </c>
      <c r="AY580" s="21" t="s">
        <v>154</v>
      </c>
      <c r="BE580" s="194">
        <f>IF(N580="základní",J580,0)</f>
        <v>0</v>
      </c>
      <c r="BF580" s="194">
        <f>IF(N580="snížená",J580,0)</f>
        <v>0</v>
      </c>
      <c r="BG580" s="194">
        <f>IF(N580="zákl. přenesená",J580,0)</f>
        <v>0</v>
      </c>
      <c r="BH580" s="194">
        <f>IF(N580="sníž. přenesená",J580,0)</f>
        <v>0</v>
      </c>
      <c r="BI580" s="194">
        <f>IF(N580="nulová",J580,0)</f>
        <v>0</v>
      </c>
      <c r="BJ580" s="21" t="s">
        <v>79</v>
      </c>
      <c r="BK580" s="194">
        <f>ROUND(I580*H580,2)</f>
        <v>0</v>
      </c>
      <c r="BL580" s="21" t="s">
        <v>1576</v>
      </c>
      <c r="BM580" s="193" t="s">
        <v>2239</v>
      </c>
    </row>
    <row r="581" spans="1:65" s="2" customFormat="1" ht="24.2" customHeight="1">
      <c r="A581" s="38"/>
      <c r="B581" s="39"/>
      <c r="C581" s="182" t="s">
        <v>925</v>
      </c>
      <c r="D581" s="182" t="s">
        <v>157</v>
      </c>
      <c r="E581" s="183" t="s">
        <v>942</v>
      </c>
      <c r="F581" s="184" t="s">
        <v>943</v>
      </c>
      <c r="G581" s="185" t="s">
        <v>512</v>
      </c>
      <c r="H581" s="186">
        <v>0.32800000000000001</v>
      </c>
      <c r="I581" s="187"/>
      <c r="J581" s="188">
        <f>ROUND(I581*H581,2)</f>
        <v>0</v>
      </c>
      <c r="K581" s="184" t="s">
        <v>161</v>
      </c>
      <c r="L581" s="43"/>
      <c r="M581" s="189" t="s">
        <v>19</v>
      </c>
      <c r="N581" s="190" t="s">
        <v>43</v>
      </c>
      <c r="O581" s="68"/>
      <c r="P581" s="191">
        <f>O581*H581</f>
        <v>0</v>
      </c>
      <c r="Q581" s="191">
        <v>0</v>
      </c>
      <c r="R581" s="191">
        <f>Q581*H581</f>
        <v>0</v>
      </c>
      <c r="S581" s="191">
        <v>0</v>
      </c>
      <c r="T581" s="192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193" t="s">
        <v>279</v>
      </c>
      <c r="AT581" s="193" t="s">
        <v>157</v>
      </c>
      <c r="AU581" s="193" t="s">
        <v>81</v>
      </c>
      <c r="AY581" s="21" t="s">
        <v>154</v>
      </c>
      <c r="BE581" s="194">
        <f>IF(N581="základní",J581,0)</f>
        <v>0</v>
      </c>
      <c r="BF581" s="194">
        <f>IF(N581="snížená",J581,0)</f>
        <v>0</v>
      </c>
      <c r="BG581" s="194">
        <f>IF(N581="zákl. přenesená",J581,0)</f>
        <v>0</v>
      </c>
      <c r="BH581" s="194">
        <f>IF(N581="sníž. přenesená",J581,0)</f>
        <v>0</v>
      </c>
      <c r="BI581" s="194">
        <f>IF(N581="nulová",J581,0)</f>
        <v>0</v>
      </c>
      <c r="BJ581" s="21" t="s">
        <v>79</v>
      </c>
      <c r="BK581" s="194">
        <f>ROUND(I581*H581,2)</f>
        <v>0</v>
      </c>
      <c r="BL581" s="21" t="s">
        <v>279</v>
      </c>
      <c r="BM581" s="193" t="s">
        <v>2240</v>
      </c>
    </row>
    <row r="582" spans="1:65" s="2" customFormat="1" ht="11.25">
      <c r="A582" s="38"/>
      <c r="B582" s="39"/>
      <c r="C582" s="40"/>
      <c r="D582" s="195" t="s">
        <v>164</v>
      </c>
      <c r="E582" s="40"/>
      <c r="F582" s="196" t="s">
        <v>945</v>
      </c>
      <c r="G582" s="40"/>
      <c r="H582" s="40"/>
      <c r="I582" s="197"/>
      <c r="J582" s="40"/>
      <c r="K582" s="40"/>
      <c r="L582" s="43"/>
      <c r="M582" s="198"/>
      <c r="N582" s="199"/>
      <c r="O582" s="68"/>
      <c r="P582" s="68"/>
      <c r="Q582" s="68"/>
      <c r="R582" s="68"/>
      <c r="S582" s="68"/>
      <c r="T582" s="69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21" t="s">
        <v>164</v>
      </c>
      <c r="AU582" s="21" t="s">
        <v>81</v>
      </c>
    </row>
    <row r="583" spans="1:65" s="12" customFormat="1" ht="22.9" customHeight="1">
      <c r="B583" s="166"/>
      <c r="C583" s="167"/>
      <c r="D583" s="168" t="s">
        <v>71</v>
      </c>
      <c r="E583" s="180" t="s">
        <v>1023</v>
      </c>
      <c r="F583" s="180" t="s">
        <v>1024</v>
      </c>
      <c r="G583" s="167"/>
      <c r="H583" s="167"/>
      <c r="I583" s="170"/>
      <c r="J583" s="181">
        <f>BK583</f>
        <v>0</v>
      </c>
      <c r="K583" s="167"/>
      <c r="L583" s="172"/>
      <c r="M583" s="173"/>
      <c r="N583" s="174"/>
      <c r="O583" s="174"/>
      <c r="P583" s="175">
        <f>SUM(P584:P603)</f>
        <v>0</v>
      </c>
      <c r="Q583" s="174"/>
      <c r="R583" s="175">
        <f>SUM(R584:R603)</f>
        <v>0.2730995</v>
      </c>
      <c r="S583" s="174"/>
      <c r="T583" s="176">
        <f>SUM(T584:T603)</f>
        <v>0</v>
      </c>
      <c r="AR583" s="177" t="s">
        <v>81</v>
      </c>
      <c r="AT583" s="178" t="s">
        <v>71</v>
      </c>
      <c r="AU583" s="178" t="s">
        <v>79</v>
      </c>
      <c r="AY583" s="177" t="s">
        <v>154</v>
      </c>
      <c r="BK583" s="179">
        <f>SUM(BK584:BK603)</f>
        <v>0</v>
      </c>
    </row>
    <row r="584" spans="1:65" s="2" customFormat="1" ht="24.2" customHeight="1">
      <c r="A584" s="38"/>
      <c r="B584" s="39"/>
      <c r="C584" s="182" t="s">
        <v>932</v>
      </c>
      <c r="D584" s="182" t="s">
        <v>157</v>
      </c>
      <c r="E584" s="183" t="s">
        <v>2241</v>
      </c>
      <c r="F584" s="184" t="s">
        <v>2242</v>
      </c>
      <c r="G584" s="185" t="s">
        <v>160</v>
      </c>
      <c r="H584" s="186">
        <v>0.77</v>
      </c>
      <c r="I584" s="187"/>
      <c r="J584" s="188">
        <f>ROUND(I584*H584,2)</f>
        <v>0</v>
      </c>
      <c r="K584" s="184" t="s">
        <v>161</v>
      </c>
      <c r="L584" s="43"/>
      <c r="M584" s="189" t="s">
        <v>19</v>
      </c>
      <c r="N584" s="190" t="s">
        <v>43</v>
      </c>
      <c r="O584" s="68"/>
      <c r="P584" s="191">
        <f>O584*H584</f>
        <v>0</v>
      </c>
      <c r="Q584" s="191">
        <v>6.3499999999999997E-3</v>
      </c>
      <c r="R584" s="191">
        <f>Q584*H584</f>
        <v>4.8894999999999997E-3</v>
      </c>
      <c r="S584" s="191">
        <v>0</v>
      </c>
      <c r="T584" s="192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193" t="s">
        <v>279</v>
      </c>
      <c r="AT584" s="193" t="s">
        <v>157</v>
      </c>
      <c r="AU584" s="193" t="s">
        <v>81</v>
      </c>
      <c r="AY584" s="21" t="s">
        <v>154</v>
      </c>
      <c r="BE584" s="194">
        <f>IF(N584="základní",J584,0)</f>
        <v>0</v>
      </c>
      <c r="BF584" s="194">
        <f>IF(N584="snížená",J584,0)</f>
        <v>0</v>
      </c>
      <c r="BG584" s="194">
        <f>IF(N584="zákl. přenesená",J584,0)</f>
        <v>0</v>
      </c>
      <c r="BH584" s="194">
        <f>IF(N584="sníž. přenesená",J584,0)</f>
        <v>0</v>
      </c>
      <c r="BI584" s="194">
        <f>IF(N584="nulová",J584,0)</f>
        <v>0</v>
      </c>
      <c r="BJ584" s="21" t="s">
        <v>79</v>
      </c>
      <c r="BK584" s="194">
        <f>ROUND(I584*H584,2)</f>
        <v>0</v>
      </c>
      <c r="BL584" s="21" t="s">
        <v>279</v>
      </c>
      <c r="BM584" s="193" t="s">
        <v>2243</v>
      </c>
    </row>
    <row r="585" spans="1:65" s="2" customFormat="1" ht="11.25">
      <c r="A585" s="38"/>
      <c r="B585" s="39"/>
      <c r="C585" s="40"/>
      <c r="D585" s="195" t="s">
        <v>164</v>
      </c>
      <c r="E585" s="40"/>
      <c r="F585" s="196" t="s">
        <v>2244</v>
      </c>
      <c r="G585" s="40"/>
      <c r="H585" s="40"/>
      <c r="I585" s="197"/>
      <c r="J585" s="40"/>
      <c r="K585" s="40"/>
      <c r="L585" s="43"/>
      <c r="M585" s="198"/>
      <c r="N585" s="199"/>
      <c r="O585" s="68"/>
      <c r="P585" s="68"/>
      <c r="Q585" s="68"/>
      <c r="R585" s="68"/>
      <c r="S585" s="68"/>
      <c r="T585" s="69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21" t="s">
        <v>164</v>
      </c>
      <c r="AU585" s="21" t="s">
        <v>81</v>
      </c>
    </row>
    <row r="586" spans="1:65" s="13" customFormat="1" ht="11.25">
      <c r="B586" s="200"/>
      <c r="C586" s="201"/>
      <c r="D586" s="202" t="s">
        <v>166</v>
      </c>
      <c r="E586" s="203" t="s">
        <v>19</v>
      </c>
      <c r="F586" s="204" t="s">
        <v>2245</v>
      </c>
      <c r="G586" s="201"/>
      <c r="H586" s="205">
        <v>0.77</v>
      </c>
      <c r="I586" s="206"/>
      <c r="J586" s="201"/>
      <c r="K586" s="201"/>
      <c r="L586" s="207"/>
      <c r="M586" s="208"/>
      <c r="N586" s="209"/>
      <c r="O586" s="209"/>
      <c r="P586" s="209"/>
      <c r="Q586" s="209"/>
      <c r="R586" s="209"/>
      <c r="S586" s="209"/>
      <c r="T586" s="210"/>
      <c r="AT586" s="211" t="s">
        <v>166</v>
      </c>
      <c r="AU586" s="211" t="s">
        <v>81</v>
      </c>
      <c r="AV586" s="13" t="s">
        <v>81</v>
      </c>
      <c r="AW586" s="13" t="s">
        <v>33</v>
      </c>
      <c r="AX586" s="13" t="s">
        <v>72</v>
      </c>
      <c r="AY586" s="211" t="s">
        <v>154</v>
      </c>
    </row>
    <row r="587" spans="1:65" s="14" customFormat="1" ht="11.25">
      <c r="B587" s="212"/>
      <c r="C587" s="213"/>
      <c r="D587" s="202" t="s">
        <v>166</v>
      </c>
      <c r="E587" s="214" t="s">
        <v>19</v>
      </c>
      <c r="F587" s="215" t="s">
        <v>168</v>
      </c>
      <c r="G587" s="213"/>
      <c r="H587" s="216">
        <v>0.77</v>
      </c>
      <c r="I587" s="217"/>
      <c r="J587" s="213"/>
      <c r="K587" s="213"/>
      <c r="L587" s="218"/>
      <c r="M587" s="219"/>
      <c r="N587" s="220"/>
      <c r="O587" s="220"/>
      <c r="P587" s="220"/>
      <c r="Q587" s="220"/>
      <c r="R587" s="220"/>
      <c r="S587" s="220"/>
      <c r="T587" s="221"/>
      <c r="AT587" s="222" t="s">
        <v>166</v>
      </c>
      <c r="AU587" s="222" t="s">
        <v>81</v>
      </c>
      <c r="AV587" s="14" t="s">
        <v>169</v>
      </c>
      <c r="AW587" s="14" t="s">
        <v>33</v>
      </c>
      <c r="AX587" s="14" t="s">
        <v>79</v>
      </c>
      <c r="AY587" s="222" t="s">
        <v>154</v>
      </c>
    </row>
    <row r="588" spans="1:65" s="2" customFormat="1" ht="24.2" customHeight="1">
      <c r="A588" s="38"/>
      <c r="B588" s="39"/>
      <c r="C588" s="182" t="s">
        <v>937</v>
      </c>
      <c r="D588" s="182" t="s">
        <v>157</v>
      </c>
      <c r="E588" s="183" t="s">
        <v>2246</v>
      </c>
      <c r="F588" s="184" t="s">
        <v>2247</v>
      </c>
      <c r="G588" s="185" t="s">
        <v>240</v>
      </c>
      <c r="H588" s="186">
        <v>23</v>
      </c>
      <c r="I588" s="187"/>
      <c r="J588" s="188">
        <f>ROUND(I588*H588,2)</f>
        <v>0</v>
      </c>
      <c r="K588" s="184" t="s">
        <v>161</v>
      </c>
      <c r="L588" s="43"/>
      <c r="M588" s="189" t="s">
        <v>19</v>
      </c>
      <c r="N588" s="190" t="s">
        <v>43</v>
      </c>
      <c r="O588" s="68"/>
      <c r="P588" s="191">
        <f>O588*H588</f>
        <v>0</v>
      </c>
      <c r="Q588" s="191">
        <v>2.9499999999999999E-3</v>
      </c>
      <c r="R588" s="191">
        <f>Q588*H588</f>
        <v>6.7849999999999994E-2</v>
      </c>
      <c r="S588" s="191">
        <v>0</v>
      </c>
      <c r="T588" s="192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193" t="s">
        <v>279</v>
      </c>
      <c r="AT588" s="193" t="s">
        <v>157</v>
      </c>
      <c r="AU588" s="193" t="s">
        <v>81</v>
      </c>
      <c r="AY588" s="21" t="s">
        <v>154</v>
      </c>
      <c r="BE588" s="194">
        <f>IF(N588="základní",J588,0)</f>
        <v>0</v>
      </c>
      <c r="BF588" s="194">
        <f>IF(N588="snížená",J588,0)</f>
        <v>0</v>
      </c>
      <c r="BG588" s="194">
        <f>IF(N588="zákl. přenesená",J588,0)</f>
        <v>0</v>
      </c>
      <c r="BH588" s="194">
        <f>IF(N588="sníž. přenesená",J588,0)</f>
        <v>0</v>
      </c>
      <c r="BI588" s="194">
        <f>IF(N588="nulová",J588,0)</f>
        <v>0</v>
      </c>
      <c r="BJ588" s="21" t="s">
        <v>79</v>
      </c>
      <c r="BK588" s="194">
        <f>ROUND(I588*H588,2)</f>
        <v>0</v>
      </c>
      <c r="BL588" s="21" t="s">
        <v>279</v>
      </c>
      <c r="BM588" s="193" t="s">
        <v>2248</v>
      </c>
    </row>
    <row r="589" spans="1:65" s="2" customFormat="1" ht="11.25">
      <c r="A589" s="38"/>
      <c r="B589" s="39"/>
      <c r="C589" s="40"/>
      <c r="D589" s="195" t="s">
        <v>164</v>
      </c>
      <c r="E589" s="40"/>
      <c r="F589" s="196" t="s">
        <v>2249</v>
      </c>
      <c r="G589" s="40"/>
      <c r="H589" s="40"/>
      <c r="I589" s="197"/>
      <c r="J589" s="40"/>
      <c r="K589" s="40"/>
      <c r="L589" s="43"/>
      <c r="M589" s="198"/>
      <c r="N589" s="199"/>
      <c r="O589" s="68"/>
      <c r="P589" s="68"/>
      <c r="Q589" s="68"/>
      <c r="R589" s="68"/>
      <c r="S589" s="68"/>
      <c r="T589" s="69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21" t="s">
        <v>164</v>
      </c>
      <c r="AU589" s="21" t="s">
        <v>81</v>
      </c>
    </row>
    <row r="590" spans="1:65" s="13" customFormat="1" ht="11.25">
      <c r="B590" s="200"/>
      <c r="C590" s="201"/>
      <c r="D590" s="202" t="s">
        <v>166</v>
      </c>
      <c r="E590" s="203" t="s">
        <v>19</v>
      </c>
      <c r="F590" s="204" t="s">
        <v>2040</v>
      </c>
      <c r="G590" s="201"/>
      <c r="H590" s="205">
        <v>23</v>
      </c>
      <c r="I590" s="206"/>
      <c r="J590" s="201"/>
      <c r="K590" s="201"/>
      <c r="L590" s="207"/>
      <c r="M590" s="208"/>
      <c r="N590" s="209"/>
      <c r="O590" s="209"/>
      <c r="P590" s="209"/>
      <c r="Q590" s="209"/>
      <c r="R590" s="209"/>
      <c r="S590" s="209"/>
      <c r="T590" s="210"/>
      <c r="AT590" s="211" t="s">
        <v>166</v>
      </c>
      <c r="AU590" s="211" t="s">
        <v>81</v>
      </c>
      <c r="AV590" s="13" t="s">
        <v>81</v>
      </c>
      <c r="AW590" s="13" t="s">
        <v>33</v>
      </c>
      <c r="AX590" s="13" t="s">
        <v>72</v>
      </c>
      <c r="AY590" s="211" t="s">
        <v>154</v>
      </c>
    </row>
    <row r="591" spans="1:65" s="14" customFormat="1" ht="11.25">
      <c r="B591" s="212"/>
      <c r="C591" s="213"/>
      <c r="D591" s="202" t="s">
        <v>166</v>
      </c>
      <c r="E591" s="214" t="s">
        <v>19</v>
      </c>
      <c r="F591" s="215" t="s">
        <v>168</v>
      </c>
      <c r="G591" s="213"/>
      <c r="H591" s="216">
        <v>23</v>
      </c>
      <c r="I591" s="217"/>
      <c r="J591" s="213"/>
      <c r="K591" s="213"/>
      <c r="L591" s="218"/>
      <c r="M591" s="219"/>
      <c r="N591" s="220"/>
      <c r="O591" s="220"/>
      <c r="P591" s="220"/>
      <c r="Q591" s="220"/>
      <c r="R591" s="220"/>
      <c r="S591" s="220"/>
      <c r="T591" s="221"/>
      <c r="AT591" s="222" t="s">
        <v>166</v>
      </c>
      <c r="AU591" s="222" t="s">
        <v>81</v>
      </c>
      <c r="AV591" s="14" t="s">
        <v>169</v>
      </c>
      <c r="AW591" s="14" t="s">
        <v>33</v>
      </c>
      <c r="AX591" s="14" t="s">
        <v>79</v>
      </c>
      <c r="AY591" s="222" t="s">
        <v>154</v>
      </c>
    </row>
    <row r="592" spans="1:65" s="2" customFormat="1" ht="21.75" customHeight="1">
      <c r="A592" s="38"/>
      <c r="B592" s="39"/>
      <c r="C592" s="182" t="s">
        <v>941</v>
      </c>
      <c r="D592" s="182" t="s">
        <v>157</v>
      </c>
      <c r="E592" s="183" t="s">
        <v>1117</v>
      </c>
      <c r="F592" s="184" t="s">
        <v>1118</v>
      </c>
      <c r="G592" s="185" t="s">
        <v>240</v>
      </c>
      <c r="H592" s="186">
        <v>38</v>
      </c>
      <c r="I592" s="187"/>
      <c r="J592" s="188">
        <f>ROUND(I592*H592,2)</f>
        <v>0</v>
      </c>
      <c r="K592" s="184" t="s">
        <v>161</v>
      </c>
      <c r="L592" s="43"/>
      <c r="M592" s="189" t="s">
        <v>19</v>
      </c>
      <c r="N592" s="190" t="s">
        <v>43</v>
      </c>
      <c r="O592" s="68"/>
      <c r="P592" s="191">
        <f>O592*H592</f>
        <v>0</v>
      </c>
      <c r="Q592" s="191">
        <v>3.5999999999999999E-3</v>
      </c>
      <c r="R592" s="191">
        <f>Q592*H592</f>
        <v>0.1368</v>
      </c>
      <c r="S592" s="191">
        <v>0</v>
      </c>
      <c r="T592" s="192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193" t="s">
        <v>279</v>
      </c>
      <c r="AT592" s="193" t="s">
        <v>157</v>
      </c>
      <c r="AU592" s="193" t="s">
        <v>81</v>
      </c>
      <c r="AY592" s="21" t="s">
        <v>154</v>
      </c>
      <c r="BE592" s="194">
        <f>IF(N592="základní",J592,0)</f>
        <v>0</v>
      </c>
      <c r="BF592" s="194">
        <f>IF(N592="snížená",J592,0)</f>
        <v>0</v>
      </c>
      <c r="BG592" s="194">
        <f>IF(N592="zákl. přenesená",J592,0)</f>
        <v>0</v>
      </c>
      <c r="BH592" s="194">
        <f>IF(N592="sníž. přenesená",J592,0)</f>
        <v>0</v>
      </c>
      <c r="BI592" s="194">
        <f>IF(N592="nulová",J592,0)</f>
        <v>0</v>
      </c>
      <c r="BJ592" s="21" t="s">
        <v>79</v>
      </c>
      <c r="BK592" s="194">
        <f>ROUND(I592*H592,2)</f>
        <v>0</v>
      </c>
      <c r="BL592" s="21" t="s">
        <v>279</v>
      </c>
      <c r="BM592" s="193" t="s">
        <v>2250</v>
      </c>
    </row>
    <row r="593" spans="1:65" s="2" customFormat="1" ht="11.25">
      <c r="A593" s="38"/>
      <c r="B593" s="39"/>
      <c r="C593" s="40"/>
      <c r="D593" s="195" t="s">
        <v>164</v>
      </c>
      <c r="E593" s="40"/>
      <c r="F593" s="196" t="s">
        <v>1120</v>
      </c>
      <c r="G593" s="40"/>
      <c r="H593" s="40"/>
      <c r="I593" s="197"/>
      <c r="J593" s="40"/>
      <c r="K593" s="40"/>
      <c r="L593" s="43"/>
      <c r="M593" s="198"/>
      <c r="N593" s="199"/>
      <c r="O593" s="68"/>
      <c r="P593" s="68"/>
      <c r="Q593" s="68"/>
      <c r="R593" s="68"/>
      <c r="S593" s="68"/>
      <c r="T593" s="69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21" t="s">
        <v>164</v>
      </c>
      <c r="AU593" s="21" t="s">
        <v>81</v>
      </c>
    </row>
    <row r="594" spans="1:65" s="13" customFormat="1" ht="11.25">
      <c r="B594" s="200"/>
      <c r="C594" s="201"/>
      <c r="D594" s="202" t="s">
        <v>166</v>
      </c>
      <c r="E594" s="203" t="s">
        <v>19</v>
      </c>
      <c r="F594" s="204" t="s">
        <v>2251</v>
      </c>
      <c r="G594" s="201"/>
      <c r="H594" s="205">
        <v>38</v>
      </c>
      <c r="I594" s="206"/>
      <c r="J594" s="201"/>
      <c r="K594" s="201"/>
      <c r="L594" s="207"/>
      <c r="M594" s="208"/>
      <c r="N594" s="209"/>
      <c r="O594" s="209"/>
      <c r="P594" s="209"/>
      <c r="Q594" s="209"/>
      <c r="R594" s="209"/>
      <c r="S594" s="209"/>
      <c r="T594" s="210"/>
      <c r="AT594" s="211" t="s">
        <v>166</v>
      </c>
      <c r="AU594" s="211" t="s">
        <v>81</v>
      </c>
      <c r="AV594" s="13" t="s">
        <v>81</v>
      </c>
      <c r="AW594" s="13" t="s">
        <v>33</v>
      </c>
      <c r="AX594" s="13" t="s">
        <v>72</v>
      </c>
      <c r="AY594" s="211" t="s">
        <v>154</v>
      </c>
    </row>
    <row r="595" spans="1:65" s="14" customFormat="1" ht="11.25">
      <c r="B595" s="212"/>
      <c r="C595" s="213"/>
      <c r="D595" s="202" t="s">
        <v>166</v>
      </c>
      <c r="E595" s="214" t="s">
        <v>19</v>
      </c>
      <c r="F595" s="215" t="s">
        <v>168</v>
      </c>
      <c r="G595" s="213"/>
      <c r="H595" s="216">
        <v>38</v>
      </c>
      <c r="I595" s="217"/>
      <c r="J595" s="213"/>
      <c r="K595" s="213"/>
      <c r="L595" s="218"/>
      <c r="M595" s="219"/>
      <c r="N595" s="220"/>
      <c r="O595" s="220"/>
      <c r="P595" s="220"/>
      <c r="Q595" s="220"/>
      <c r="R595" s="220"/>
      <c r="S595" s="220"/>
      <c r="T595" s="221"/>
      <c r="AT595" s="222" t="s">
        <v>166</v>
      </c>
      <c r="AU595" s="222" t="s">
        <v>81</v>
      </c>
      <c r="AV595" s="14" t="s">
        <v>169</v>
      </c>
      <c r="AW595" s="14" t="s">
        <v>33</v>
      </c>
      <c r="AX595" s="14" t="s">
        <v>79</v>
      </c>
      <c r="AY595" s="222" t="s">
        <v>154</v>
      </c>
    </row>
    <row r="596" spans="1:65" s="2" customFormat="1" ht="24.2" customHeight="1">
      <c r="A596" s="38"/>
      <c r="B596" s="39"/>
      <c r="C596" s="182" t="s">
        <v>948</v>
      </c>
      <c r="D596" s="182" t="s">
        <v>157</v>
      </c>
      <c r="E596" s="183" t="s">
        <v>1128</v>
      </c>
      <c r="F596" s="184" t="s">
        <v>1129</v>
      </c>
      <c r="G596" s="185" t="s">
        <v>538</v>
      </c>
      <c r="H596" s="186">
        <v>4</v>
      </c>
      <c r="I596" s="187"/>
      <c r="J596" s="188">
        <f>ROUND(I596*H596,2)</f>
        <v>0</v>
      </c>
      <c r="K596" s="184" t="s">
        <v>161</v>
      </c>
      <c r="L596" s="43"/>
      <c r="M596" s="189" t="s">
        <v>19</v>
      </c>
      <c r="N596" s="190" t="s">
        <v>43</v>
      </c>
      <c r="O596" s="68"/>
      <c r="P596" s="191">
        <f>O596*H596</f>
        <v>0</v>
      </c>
      <c r="Q596" s="191">
        <v>4.4000000000000002E-4</v>
      </c>
      <c r="R596" s="191">
        <f>Q596*H596</f>
        <v>1.7600000000000001E-3</v>
      </c>
      <c r="S596" s="191">
        <v>0</v>
      </c>
      <c r="T596" s="192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193" t="s">
        <v>279</v>
      </c>
      <c r="AT596" s="193" t="s">
        <v>157</v>
      </c>
      <c r="AU596" s="193" t="s">
        <v>81</v>
      </c>
      <c r="AY596" s="21" t="s">
        <v>154</v>
      </c>
      <c r="BE596" s="194">
        <f>IF(N596="základní",J596,0)</f>
        <v>0</v>
      </c>
      <c r="BF596" s="194">
        <f>IF(N596="snížená",J596,0)</f>
        <v>0</v>
      </c>
      <c r="BG596" s="194">
        <f>IF(N596="zákl. přenesená",J596,0)</f>
        <v>0</v>
      </c>
      <c r="BH596" s="194">
        <f>IF(N596="sníž. přenesená",J596,0)</f>
        <v>0</v>
      </c>
      <c r="BI596" s="194">
        <f>IF(N596="nulová",J596,0)</f>
        <v>0</v>
      </c>
      <c r="BJ596" s="21" t="s">
        <v>79</v>
      </c>
      <c r="BK596" s="194">
        <f>ROUND(I596*H596,2)</f>
        <v>0</v>
      </c>
      <c r="BL596" s="21" t="s">
        <v>279</v>
      </c>
      <c r="BM596" s="193" t="s">
        <v>2252</v>
      </c>
    </row>
    <row r="597" spans="1:65" s="2" customFormat="1" ht="11.25">
      <c r="A597" s="38"/>
      <c r="B597" s="39"/>
      <c r="C597" s="40"/>
      <c r="D597" s="195" t="s">
        <v>164</v>
      </c>
      <c r="E597" s="40"/>
      <c r="F597" s="196" t="s">
        <v>1131</v>
      </c>
      <c r="G597" s="40"/>
      <c r="H597" s="40"/>
      <c r="I597" s="197"/>
      <c r="J597" s="40"/>
      <c r="K597" s="40"/>
      <c r="L597" s="43"/>
      <c r="M597" s="198"/>
      <c r="N597" s="199"/>
      <c r="O597" s="68"/>
      <c r="P597" s="68"/>
      <c r="Q597" s="68"/>
      <c r="R597" s="68"/>
      <c r="S597" s="68"/>
      <c r="T597" s="69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21" t="s">
        <v>164</v>
      </c>
      <c r="AU597" s="21" t="s">
        <v>81</v>
      </c>
    </row>
    <row r="598" spans="1:65" s="2" customFormat="1" ht="24.2" customHeight="1">
      <c r="A598" s="38"/>
      <c r="B598" s="39"/>
      <c r="C598" s="182" t="s">
        <v>955</v>
      </c>
      <c r="D598" s="182" t="s">
        <v>157</v>
      </c>
      <c r="E598" s="183" t="s">
        <v>1133</v>
      </c>
      <c r="F598" s="184" t="s">
        <v>1134</v>
      </c>
      <c r="G598" s="185" t="s">
        <v>240</v>
      </c>
      <c r="H598" s="186">
        <v>30</v>
      </c>
      <c r="I598" s="187"/>
      <c r="J598" s="188">
        <f>ROUND(I598*H598,2)</f>
        <v>0</v>
      </c>
      <c r="K598" s="184" t="s">
        <v>161</v>
      </c>
      <c r="L598" s="43"/>
      <c r="M598" s="189" t="s">
        <v>19</v>
      </c>
      <c r="N598" s="190" t="s">
        <v>43</v>
      </c>
      <c r="O598" s="68"/>
      <c r="P598" s="191">
        <f>O598*H598</f>
        <v>0</v>
      </c>
      <c r="Q598" s="191">
        <v>2.0600000000000002E-3</v>
      </c>
      <c r="R598" s="191">
        <f>Q598*H598</f>
        <v>6.1800000000000008E-2</v>
      </c>
      <c r="S598" s="191">
        <v>0</v>
      </c>
      <c r="T598" s="192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193" t="s">
        <v>279</v>
      </c>
      <c r="AT598" s="193" t="s">
        <v>157</v>
      </c>
      <c r="AU598" s="193" t="s">
        <v>81</v>
      </c>
      <c r="AY598" s="21" t="s">
        <v>154</v>
      </c>
      <c r="BE598" s="194">
        <f>IF(N598="základní",J598,0)</f>
        <v>0</v>
      </c>
      <c r="BF598" s="194">
        <f>IF(N598="snížená",J598,0)</f>
        <v>0</v>
      </c>
      <c r="BG598" s="194">
        <f>IF(N598="zákl. přenesená",J598,0)</f>
        <v>0</v>
      </c>
      <c r="BH598" s="194">
        <f>IF(N598="sníž. přenesená",J598,0)</f>
        <v>0</v>
      </c>
      <c r="BI598" s="194">
        <f>IF(N598="nulová",J598,0)</f>
        <v>0</v>
      </c>
      <c r="BJ598" s="21" t="s">
        <v>79</v>
      </c>
      <c r="BK598" s="194">
        <f>ROUND(I598*H598,2)</f>
        <v>0</v>
      </c>
      <c r="BL598" s="21" t="s">
        <v>279</v>
      </c>
      <c r="BM598" s="193" t="s">
        <v>2253</v>
      </c>
    </row>
    <row r="599" spans="1:65" s="2" customFormat="1" ht="11.25">
      <c r="A599" s="38"/>
      <c r="B599" s="39"/>
      <c r="C599" s="40"/>
      <c r="D599" s="195" t="s">
        <v>164</v>
      </c>
      <c r="E599" s="40"/>
      <c r="F599" s="196" t="s">
        <v>1136</v>
      </c>
      <c r="G599" s="40"/>
      <c r="H599" s="40"/>
      <c r="I599" s="197"/>
      <c r="J599" s="40"/>
      <c r="K599" s="40"/>
      <c r="L599" s="43"/>
      <c r="M599" s="198"/>
      <c r="N599" s="199"/>
      <c r="O599" s="68"/>
      <c r="P599" s="68"/>
      <c r="Q599" s="68"/>
      <c r="R599" s="68"/>
      <c r="S599" s="68"/>
      <c r="T599" s="69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T599" s="21" t="s">
        <v>164</v>
      </c>
      <c r="AU599" s="21" t="s">
        <v>81</v>
      </c>
    </row>
    <row r="600" spans="1:65" s="13" customFormat="1" ht="11.25">
      <c r="B600" s="200"/>
      <c r="C600" s="201"/>
      <c r="D600" s="202" t="s">
        <v>166</v>
      </c>
      <c r="E600" s="203" t="s">
        <v>19</v>
      </c>
      <c r="F600" s="204" t="s">
        <v>2254</v>
      </c>
      <c r="G600" s="201"/>
      <c r="H600" s="205">
        <v>30</v>
      </c>
      <c r="I600" s="206"/>
      <c r="J600" s="201"/>
      <c r="K600" s="201"/>
      <c r="L600" s="207"/>
      <c r="M600" s="208"/>
      <c r="N600" s="209"/>
      <c r="O600" s="209"/>
      <c r="P600" s="209"/>
      <c r="Q600" s="209"/>
      <c r="R600" s="209"/>
      <c r="S600" s="209"/>
      <c r="T600" s="210"/>
      <c r="AT600" s="211" t="s">
        <v>166</v>
      </c>
      <c r="AU600" s="211" t="s">
        <v>81</v>
      </c>
      <c r="AV600" s="13" t="s">
        <v>81</v>
      </c>
      <c r="AW600" s="13" t="s">
        <v>33</v>
      </c>
      <c r="AX600" s="13" t="s">
        <v>72</v>
      </c>
      <c r="AY600" s="211" t="s">
        <v>154</v>
      </c>
    </row>
    <row r="601" spans="1:65" s="14" customFormat="1" ht="11.25">
      <c r="B601" s="212"/>
      <c r="C601" s="213"/>
      <c r="D601" s="202" t="s">
        <v>166</v>
      </c>
      <c r="E601" s="214" t="s">
        <v>19</v>
      </c>
      <c r="F601" s="215" t="s">
        <v>168</v>
      </c>
      <c r="G601" s="213"/>
      <c r="H601" s="216">
        <v>30</v>
      </c>
      <c r="I601" s="217"/>
      <c r="J601" s="213"/>
      <c r="K601" s="213"/>
      <c r="L601" s="218"/>
      <c r="M601" s="219"/>
      <c r="N601" s="220"/>
      <c r="O601" s="220"/>
      <c r="P601" s="220"/>
      <c r="Q601" s="220"/>
      <c r="R601" s="220"/>
      <c r="S601" s="220"/>
      <c r="T601" s="221"/>
      <c r="AT601" s="222" t="s">
        <v>166</v>
      </c>
      <c r="AU601" s="222" t="s">
        <v>81</v>
      </c>
      <c r="AV601" s="14" t="s">
        <v>169</v>
      </c>
      <c r="AW601" s="14" t="s">
        <v>33</v>
      </c>
      <c r="AX601" s="14" t="s">
        <v>79</v>
      </c>
      <c r="AY601" s="222" t="s">
        <v>154</v>
      </c>
    </row>
    <row r="602" spans="1:65" s="2" customFormat="1" ht="24.2" customHeight="1">
      <c r="A602" s="38"/>
      <c r="B602" s="39"/>
      <c r="C602" s="182" t="s">
        <v>961</v>
      </c>
      <c r="D602" s="182" t="s">
        <v>157</v>
      </c>
      <c r="E602" s="183" t="s">
        <v>1139</v>
      </c>
      <c r="F602" s="184" t="s">
        <v>1140</v>
      </c>
      <c r="G602" s="185" t="s">
        <v>512</v>
      </c>
      <c r="H602" s="186">
        <v>0.27300000000000002</v>
      </c>
      <c r="I602" s="187"/>
      <c r="J602" s="188">
        <f>ROUND(I602*H602,2)</f>
        <v>0</v>
      </c>
      <c r="K602" s="184" t="s">
        <v>161</v>
      </c>
      <c r="L602" s="43"/>
      <c r="M602" s="189" t="s">
        <v>19</v>
      </c>
      <c r="N602" s="190" t="s">
        <v>43</v>
      </c>
      <c r="O602" s="68"/>
      <c r="P602" s="191">
        <f>O602*H602</f>
        <v>0</v>
      </c>
      <c r="Q602" s="191">
        <v>0</v>
      </c>
      <c r="R602" s="191">
        <f>Q602*H602</f>
        <v>0</v>
      </c>
      <c r="S602" s="191">
        <v>0</v>
      </c>
      <c r="T602" s="192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193" t="s">
        <v>279</v>
      </c>
      <c r="AT602" s="193" t="s">
        <v>157</v>
      </c>
      <c r="AU602" s="193" t="s">
        <v>81</v>
      </c>
      <c r="AY602" s="21" t="s">
        <v>154</v>
      </c>
      <c r="BE602" s="194">
        <f>IF(N602="základní",J602,0)</f>
        <v>0</v>
      </c>
      <c r="BF602" s="194">
        <f>IF(N602="snížená",J602,0)</f>
        <v>0</v>
      </c>
      <c r="BG602" s="194">
        <f>IF(N602="zákl. přenesená",J602,0)</f>
        <v>0</v>
      </c>
      <c r="BH602" s="194">
        <f>IF(N602="sníž. přenesená",J602,0)</f>
        <v>0</v>
      </c>
      <c r="BI602" s="194">
        <f>IF(N602="nulová",J602,0)</f>
        <v>0</v>
      </c>
      <c r="BJ602" s="21" t="s">
        <v>79</v>
      </c>
      <c r="BK602" s="194">
        <f>ROUND(I602*H602,2)</f>
        <v>0</v>
      </c>
      <c r="BL602" s="21" t="s">
        <v>279</v>
      </c>
      <c r="BM602" s="193" t="s">
        <v>2255</v>
      </c>
    </row>
    <row r="603" spans="1:65" s="2" customFormat="1" ht="11.25">
      <c r="A603" s="38"/>
      <c r="B603" s="39"/>
      <c r="C603" s="40"/>
      <c r="D603" s="195" t="s">
        <v>164</v>
      </c>
      <c r="E603" s="40"/>
      <c r="F603" s="196" t="s">
        <v>1142</v>
      </c>
      <c r="G603" s="40"/>
      <c r="H603" s="40"/>
      <c r="I603" s="197"/>
      <c r="J603" s="40"/>
      <c r="K603" s="40"/>
      <c r="L603" s="43"/>
      <c r="M603" s="198"/>
      <c r="N603" s="199"/>
      <c r="O603" s="68"/>
      <c r="P603" s="68"/>
      <c r="Q603" s="68"/>
      <c r="R603" s="68"/>
      <c r="S603" s="68"/>
      <c r="T603" s="69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21" t="s">
        <v>164</v>
      </c>
      <c r="AU603" s="21" t="s">
        <v>81</v>
      </c>
    </row>
    <row r="604" spans="1:65" s="12" customFormat="1" ht="22.9" customHeight="1">
      <c r="B604" s="166"/>
      <c r="C604" s="167"/>
      <c r="D604" s="168" t="s">
        <v>71</v>
      </c>
      <c r="E604" s="180" t="s">
        <v>1169</v>
      </c>
      <c r="F604" s="180" t="s">
        <v>1170</v>
      </c>
      <c r="G604" s="167"/>
      <c r="H604" s="167"/>
      <c r="I604" s="170"/>
      <c r="J604" s="181">
        <f>BK604</f>
        <v>0</v>
      </c>
      <c r="K604" s="167"/>
      <c r="L604" s="172"/>
      <c r="M604" s="173"/>
      <c r="N604" s="174"/>
      <c r="O604" s="174"/>
      <c r="P604" s="175">
        <f>SUM(P605:P612)</f>
        <v>0</v>
      </c>
      <c r="Q604" s="174"/>
      <c r="R604" s="175">
        <f>SUM(R605:R612)</f>
        <v>3.5900000000000001E-2</v>
      </c>
      <c r="S604" s="174"/>
      <c r="T604" s="176">
        <f>SUM(T605:T612)</f>
        <v>0</v>
      </c>
      <c r="AR604" s="177" t="s">
        <v>81</v>
      </c>
      <c r="AT604" s="178" t="s">
        <v>71</v>
      </c>
      <c r="AU604" s="178" t="s">
        <v>79</v>
      </c>
      <c r="AY604" s="177" t="s">
        <v>154</v>
      </c>
      <c r="BK604" s="179">
        <f>SUM(BK605:BK612)</f>
        <v>0</v>
      </c>
    </row>
    <row r="605" spans="1:65" s="2" customFormat="1" ht="21.75" customHeight="1">
      <c r="A605" s="38"/>
      <c r="B605" s="39"/>
      <c r="C605" s="182" t="s">
        <v>968</v>
      </c>
      <c r="D605" s="182" t="s">
        <v>157</v>
      </c>
      <c r="E605" s="183" t="s">
        <v>2256</v>
      </c>
      <c r="F605" s="184" t="s">
        <v>2257</v>
      </c>
      <c r="G605" s="185" t="s">
        <v>240</v>
      </c>
      <c r="H605" s="186">
        <v>23</v>
      </c>
      <c r="I605" s="187"/>
      <c r="J605" s="188">
        <f>ROUND(I605*H605,2)</f>
        <v>0</v>
      </c>
      <c r="K605" s="184" t="s">
        <v>161</v>
      </c>
      <c r="L605" s="43"/>
      <c r="M605" s="189" t="s">
        <v>19</v>
      </c>
      <c r="N605" s="190" t="s">
        <v>43</v>
      </c>
      <c r="O605" s="68"/>
      <c r="P605" s="191">
        <f>O605*H605</f>
        <v>0</v>
      </c>
      <c r="Q605" s="191">
        <v>0</v>
      </c>
      <c r="R605" s="191">
        <f>Q605*H605</f>
        <v>0</v>
      </c>
      <c r="S605" s="191">
        <v>0</v>
      </c>
      <c r="T605" s="192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193" t="s">
        <v>279</v>
      </c>
      <c r="AT605" s="193" t="s">
        <v>157</v>
      </c>
      <c r="AU605" s="193" t="s">
        <v>81</v>
      </c>
      <c r="AY605" s="21" t="s">
        <v>154</v>
      </c>
      <c r="BE605" s="194">
        <f>IF(N605="základní",J605,0)</f>
        <v>0</v>
      </c>
      <c r="BF605" s="194">
        <f>IF(N605="snížená",J605,0)</f>
        <v>0</v>
      </c>
      <c r="BG605" s="194">
        <f>IF(N605="zákl. přenesená",J605,0)</f>
        <v>0</v>
      </c>
      <c r="BH605" s="194">
        <f>IF(N605="sníž. přenesená",J605,0)</f>
        <v>0</v>
      </c>
      <c r="BI605" s="194">
        <f>IF(N605="nulová",J605,0)</f>
        <v>0</v>
      </c>
      <c r="BJ605" s="21" t="s">
        <v>79</v>
      </c>
      <c r="BK605" s="194">
        <f>ROUND(I605*H605,2)</f>
        <v>0</v>
      </c>
      <c r="BL605" s="21" t="s">
        <v>279</v>
      </c>
      <c r="BM605" s="193" t="s">
        <v>2258</v>
      </c>
    </row>
    <row r="606" spans="1:65" s="2" customFormat="1" ht="11.25">
      <c r="A606" s="38"/>
      <c r="B606" s="39"/>
      <c r="C606" s="40"/>
      <c r="D606" s="195" t="s">
        <v>164</v>
      </c>
      <c r="E606" s="40"/>
      <c r="F606" s="196" t="s">
        <v>2259</v>
      </c>
      <c r="G606" s="40"/>
      <c r="H606" s="40"/>
      <c r="I606" s="197"/>
      <c r="J606" s="40"/>
      <c r="K606" s="40"/>
      <c r="L606" s="43"/>
      <c r="M606" s="198"/>
      <c r="N606" s="199"/>
      <c r="O606" s="68"/>
      <c r="P606" s="68"/>
      <c r="Q606" s="68"/>
      <c r="R606" s="68"/>
      <c r="S606" s="68"/>
      <c r="T606" s="69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21" t="s">
        <v>164</v>
      </c>
      <c r="AU606" s="21" t="s">
        <v>81</v>
      </c>
    </row>
    <row r="607" spans="1:65" s="13" customFormat="1" ht="11.25">
      <c r="B607" s="200"/>
      <c r="C607" s="201"/>
      <c r="D607" s="202" t="s">
        <v>166</v>
      </c>
      <c r="E607" s="203" t="s">
        <v>19</v>
      </c>
      <c r="F607" s="204" t="s">
        <v>2260</v>
      </c>
      <c r="G607" s="201"/>
      <c r="H607" s="205">
        <v>23</v>
      </c>
      <c r="I607" s="206"/>
      <c r="J607" s="201"/>
      <c r="K607" s="201"/>
      <c r="L607" s="207"/>
      <c r="M607" s="208"/>
      <c r="N607" s="209"/>
      <c r="O607" s="209"/>
      <c r="P607" s="209"/>
      <c r="Q607" s="209"/>
      <c r="R607" s="209"/>
      <c r="S607" s="209"/>
      <c r="T607" s="210"/>
      <c r="AT607" s="211" t="s">
        <v>166</v>
      </c>
      <c r="AU607" s="211" t="s">
        <v>81</v>
      </c>
      <c r="AV607" s="13" t="s">
        <v>81</v>
      </c>
      <c r="AW607" s="13" t="s">
        <v>33</v>
      </c>
      <c r="AX607" s="13" t="s">
        <v>72</v>
      </c>
      <c r="AY607" s="211" t="s">
        <v>154</v>
      </c>
    </row>
    <row r="608" spans="1:65" s="14" customFormat="1" ht="11.25">
      <c r="B608" s="212"/>
      <c r="C608" s="213"/>
      <c r="D608" s="202" t="s">
        <v>166</v>
      </c>
      <c r="E608" s="214" t="s">
        <v>19</v>
      </c>
      <c r="F608" s="215" t="s">
        <v>168</v>
      </c>
      <c r="G608" s="213"/>
      <c r="H608" s="216">
        <v>23</v>
      </c>
      <c r="I608" s="217"/>
      <c r="J608" s="213"/>
      <c r="K608" s="213"/>
      <c r="L608" s="218"/>
      <c r="M608" s="219"/>
      <c r="N608" s="220"/>
      <c r="O608" s="220"/>
      <c r="P608" s="220"/>
      <c r="Q608" s="220"/>
      <c r="R608" s="220"/>
      <c r="S608" s="220"/>
      <c r="T608" s="221"/>
      <c r="AT608" s="222" t="s">
        <v>166</v>
      </c>
      <c r="AU608" s="222" t="s">
        <v>81</v>
      </c>
      <c r="AV608" s="14" t="s">
        <v>169</v>
      </c>
      <c r="AW608" s="14" t="s">
        <v>33</v>
      </c>
      <c r="AX608" s="14" t="s">
        <v>79</v>
      </c>
      <c r="AY608" s="222" t="s">
        <v>154</v>
      </c>
    </row>
    <row r="609" spans="1:65" s="2" customFormat="1" ht="16.5" customHeight="1">
      <c r="A609" s="38"/>
      <c r="B609" s="39"/>
      <c r="C609" s="223" t="s">
        <v>973</v>
      </c>
      <c r="D609" s="223" t="s">
        <v>192</v>
      </c>
      <c r="E609" s="224" t="s">
        <v>2261</v>
      </c>
      <c r="F609" s="225" t="s">
        <v>2262</v>
      </c>
      <c r="G609" s="226" t="s">
        <v>240</v>
      </c>
      <c r="H609" s="227">
        <v>23</v>
      </c>
      <c r="I609" s="228"/>
      <c r="J609" s="229">
        <f>ROUND(I609*H609,2)</f>
        <v>0</v>
      </c>
      <c r="K609" s="225" t="s">
        <v>161</v>
      </c>
      <c r="L609" s="230"/>
      <c r="M609" s="231" t="s">
        <v>19</v>
      </c>
      <c r="N609" s="232" t="s">
        <v>43</v>
      </c>
      <c r="O609" s="68"/>
      <c r="P609" s="191">
        <f>O609*H609</f>
        <v>0</v>
      </c>
      <c r="Q609" s="191">
        <v>1.5E-3</v>
      </c>
      <c r="R609" s="191">
        <f>Q609*H609</f>
        <v>3.4500000000000003E-2</v>
      </c>
      <c r="S609" s="191">
        <v>0</v>
      </c>
      <c r="T609" s="192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193" t="s">
        <v>380</v>
      </c>
      <c r="AT609" s="193" t="s">
        <v>192</v>
      </c>
      <c r="AU609" s="193" t="s">
        <v>81</v>
      </c>
      <c r="AY609" s="21" t="s">
        <v>154</v>
      </c>
      <c r="BE609" s="194">
        <f>IF(N609="základní",J609,0)</f>
        <v>0</v>
      </c>
      <c r="BF609" s="194">
        <f>IF(N609="snížená",J609,0)</f>
        <v>0</v>
      </c>
      <c r="BG609" s="194">
        <f>IF(N609="zákl. přenesená",J609,0)</f>
        <v>0</v>
      </c>
      <c r="BH609" s="194">
        <f>IF(N609="sníž. přenesená",J609,0)</f>
        <v>0</v>
      </c>
      <c r="BI609" s="194">
        <f>IF(N609="nulová",J609,0)</f>
        <v>0</v>
      </c>
      <c r="BJ609" s="21" t="s">
        <v>79</v>
      </c>
      <c r="BK609" s="194">
        <f>ROUND(I609*H609,2)</f>
        <v>0</v>
      </c>
      <c r="BL609" s="21" t="s">
        <v>279</v>
      </c>
      <c r="BM609" s="193" t="s">
        <v>2263</v>
      </c>
    </row>
    <row r="610" spans="1:65" s="2" customFormat="1" ht="16.5" customHeight="1">
      <c r="A610" s="38"/>
      <c r="B610" s="39"/>
      <c r="C610" s="223" t="s">
        <v>978</v>
      </c>
      <c r="D610" s="223" t="s">
        <v>192</v>
      </c>
      <c r="E610" s="224" t="s">
        <v>1181</v>
      </c>
      <c r="F610" s="225" t="s">
        <v>1182</v>
      </c>
      <c r="G610" s="226" t="s">
        <v>1162</v>
      </c>
      <c r="H610" s="227">
        <v>7</v>
      </c>
      <c r="I610" s="228"/>
      <c r="J610" s="229">
        <f>ROUND(I610*H610,2)</f>
        <v>0</v>
      </c>
      <c r="K610" s="225" t="s">
        <v>161</v>
      </c>
      <c r="L610" s="230"/>
      <c r="M610" s="231" t="s">
        <v>19</v>
      </c>
      <c r="N610" s="232" t="s">
        <v>43</v>
      </c>
      <c r="O610" s="68"/>
      <c r="P610" s="191">
        <f>O610*H610</f>
        <v>0</v>
      </c>
      <c r="Q610" s="191">
        <v>2.0000000000000001E-4</v>
      </c>
      <c r="R610" s="191">
        <f>Q610*H610</f>
        <v>1.4E-3</v>
      </c>
      <c r="S610" s="191">
        <v>0</v>
      </c>
      <c r="T610" s="192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193" t="s">
        <v>380</v>
      </c>
      <c r="AT610" s="193" t="s">
        <v>192</v>
      </c>
      <c r="AU610" s="193" t="s">
        <v>81</v>
      </c>
      <c r="AY610" s="21" t="s">
        <v>154</v>
      </c>
      <c r="BE610" s="194">
        <f>IF(N610="základní",J610,0)</f>
        <v>0</v>
      </c>
      <c r="BF610" s="194">
        <f>IF(N610="snížená",J610,0)</f>
        <v>0</v>
      </c>
      <c r="BG610" s="194">
        <f>IF(N610="zákl. přenesená",J610,0)</f>
        <v>0</v>
      </c>
      <c r="BH610" s="194">
        <f>IF(N610="sníž. přenesená",J610,0)</f>
        <v>0</v>
      </c>
      <c r="BI610" s="194">
        <f>IF(N610="nulová",J610,0)</f>
        <v>0</v>
      </c>
      <c r="BJ610" s="21" t="s">
        <v>79</v>
      </c>
      <c r="BK610" s="194">
        <f>ROUND(I610*H610,2)</f>
        <v>0</v>
      </c>
      <c r="BL610" s="21" t="s">
        <v>279</v>
      </c>
      <c r="BM610" s="193" t="s">
        <v>2264</v>
      </c>
    </row>
    <row r="611" spans="1:65" s="2" customFormat="1" ht="24.2" customHeight="1">
      <c r="A611" s="38"/>
      <c r="B611" s="39"/>
      <c r="C611" s="182" t="s">
        <v>984</v>
      </c>
      <c r="D611" s="182" t="s">
        <v>157</v>
      </c>
      <c r="E611" s="183" t="s">
        <v>1185</v>
      </c>
      <c r="F611" s="184" t="s">
        <v>1186</v>
      </c>
      <c r="G611" s="185" t="s">
        <v>512</v>
      </c>
      <c r="H611" s="186">
        <v>3.5999999999999997E-2</v>
      </c>
      <c r="I611" s="187"/>
      <c r="J611" s="188">
        <f>ROUND(I611*H611,2)</f>
        <v>0</v>
      </c>
      <c r="K611" s="184" t="s">
        <v>161</v>
      </c>
      <c r="L611" s="43"/>
      <c r="M611" s="189" t="s">
        <v>19</v>
      </c>
      <c r="N611" s="190" t="s">
        <v>43</v>
      </c>
      <c r="O611" s="68"/>
      <c r="P611" s="191">
        <f>O611*H611</f>
        <v>0</v>
      </c>
      <c r="Q611" s="191">
        <v>0</v>
      </c>
      <c r="R611" s="191">
        <f>Q611*H611</f>
        <v>0</v>
      </c>
      <c r="S611" s="191">
        <v>0</v>
      </c>
      <c r="T611" s="192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193" t="s">
        <v>279</v>
      </c>
      <c r="AT611" s="193" t="s">
        <v>157</v>
      </c>
      <c r="AU611" s="193" t="s">
        <v>81</v>
      </c>
      <c r="AY611" s="21" t="s">
        <v>154</v>
      </c>
      <c r="BE611" s="194">
        <f>IF(N611="základní",J611,0)</f>
        <v>0</v>
      </c>
      <c r="BF611" s="194">
        <f>IF(N611="snížená",J611,0)</f>
        <v>0</v>
      </c>
      <c r="BG611" s="194">
        <f>IF(N611="zákl. přenesená",J611,0)</f>
        <v>0</v>
      </c>
      <c r="BH611" s="194">
        <f>IF(N611="sníž. přenesená",J611,0)</f>
        <v>0</v>
      </c>
      <c r="BI611" s="194">
        <f>IF(N611="nulová",J611,0)</f>
        <v>0</v>
      </c>
      <c r="BJ611" s="21" t="s">
        <v>79</v>
      </c>
      <c r="BK611" s="194">
        <f>ROUND(I611*H611,2)</f>
        <v>0</v>
      </c>
      <c r="BL611" s="21" t="s">
        <v>279</v>
      </c>
      <c r="BM611" s="193" t="s">
        <v>2265</v>
      </c>
    </row>
    <row r="612" spans="1:65" s="2" customFormat="1" ht="11.25">
      <c r="A612" s="38"/>
      <c r="B612" s="39"/>
      <c r="C612" s="40"/>
      <c r="D612" s="195" t="s">
        <v>164</v>
      </c>
      <c r="E612" s="40"/>
      <c r="F612" s="196" t="s">
        <v>1188</v>
      </c>
      <c r="G612" s="40"/>
      <c r="H612" s="40"/>
      <c r="I612" s="197"/>
      <c r="J612" s="40"/>
      <c r="K612" s="40"/>
      <c r="L612" s="43"/>
      <c r="M612" s="198"/>
      <c r="N612" s="199"/>
      <c r="O612" s="68"/>
      <c r="P612" s="68"/>
      <c r="Q612" s="68"/>
      <c r="R612" s="68"/>
      <c r="S612" s="68"/>
      <c r="T612" s="69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21" t="s">
        <v>164</v>
      </c>
      <c r="AU612" s="21" t="s">
        <v>81</v>
      </c>
    </row>
    <row r="613" spans="1:65" s="12" customFormat="1" ht="22.9" customHeight="1">
      <c r="B613" s="166"/>
      <c r="C613" s="167"/>
      <c r="D613" s="168" t="s">
        <v>71</v>
      </c>
      <c r="E613" s="180" t="s">
        <v>1189</v>
      </c>
      <c r="F613" s="180" t="s">
        <v>1190</v>
      </c>
      <c r="G613" s="167"/>
      <c r="H613" s="167"/>
      <c r="I613" s="170"/>
      <c r="J613" s="181">
        <f>BK613</f>
        <v>0</v>
      </c>
      <c r="K613" s="167"/>
      <c r="L613" s="172"/>
      <c r="M613" s="173"/>
      <c r="N613" s="174"/>
      <c r="O613" s="174"/>
      <c r="P613" s="175">
        <f>SUM(P614:P638)</f>
        <v>0</v>
      </c>
      <c r="Q613" s="174"/>
      <c r="R613" s="175">
        <f>SUM(R614:R638)</f>
        <v>0</v>
      </c>
      <c r="S613" s="174"/>
      <c r="T613" s="176">
        <f>SUM(T614:T638)</f>
        <v>0</v>
      </c>
      <c r="AR613" s="177" t="s">
        <v>81</v>
      </c>
      <c r="AT613" s="178" t="s">
        <v>71</v>
      </c>
      <c r="AU613" s="178" t="s">
        <v>79</v>
      </c>
      <c r="AY613" s="177" t="s">
        <v>154</v>
      </c>
      <c r="BK613" s="179">
        <f>SUM(BK614:BK638)</f>
        <v>0</v>
      </c>
    </row>
    <row r="614" spans="1:65" s="2" customFormat="1" ht="16.5" customHeight="1">
      <c r="A614" s="38"/>
      <c r="B614" s="39"/>
      <c r="C614" s="182" t="s">
        <v>989</v>
      </c>
      <c r="D614" s="182" t="s">
        <v>157</v>
      </c>
      <c r="E614" s="183" t="s">
        <v>1192</v>
      </c>
      <c r="F614" s="184" t="s">
        <v>1193</v>
      </c>
      <c r="G614" s="185" t="s">
        <v>240</v>
      </c>
      <c r="H614" s="186">
        <v>124.3</v>
      </c>
      <c r="I614" s="187"/>
      <c r="J614" s="188">
        <f>ROUND(I614*H614,2)</f>
        <v>0</v>
      </c>
      <c r="K614" s="184" t="s">
        <v>19</v>
      </c>
      <c r="L614" s="43"/>
      <c r="M614" s="189" t="s">
        <v>19</v>
      </c>
      <c r="N614" s="190" t="s">
        <v>43</v>
      </c>
      <c r="O614" s="68"/>
      <c r="P614" s="191">
        <f>O614*H614</f>
        <v>0</v>
      </c>
      <c r="Q614" s="191">
        <v>0</v>
      </c>
      <c r="R614" s="191">
        <f>Q614*H614</f>
        <v>0</v>
      </c>
      <c r="S614" s="191">
        <v>0</v>
      </c>
      <c r="T614" s="192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193" t="s">
        <v>279</v>
      </c>
      <c r="AT614" s="193" t="s">
        <v>157</v>
      </c>
      <c r="AU614" s="193" t="s">
        <v>81</v>
      </c>
      <c r="AY614" s="21" t="s">
        <v>154</v>
      </c>
      <c r="BE614" s="194">
        <f>IF(N614="základní",J614,0)</f>
        <v>0</v>
      </c>
      <c r="BF614" s="194">
        <f>IF(N614="snížená",J614,0)</f>
        <v>0</v>
      </c>
      <c r="BG614" s="194">
        <f>IF(N614="zákl. přenesená",J614,0)</f>
        <v>0</v>
      </c>
      <c r="BH614" s="194">
        <f>IF(N614="sníž. přenesená",J614,0)</f>
        <v>0</v>
      </c>
      <c r="BI614" s="194">
        <f>IF(N614="nulová",J614,0)</f>
        <v>0</v>
      </c>
      <c r="BJ614" s="21" t="s">
        <v>79</v>
      </c>
      <c r="BK614" s="194">
        <f>ROUND(I614*H614,2)</f>
        <v>0</v>
      </c>
      <c r="BL614" s="21" t="s">
        <v>279</v>
      </c>
      <c r="BM614" s="193" t="s">
        <v>2266</v>
      </c>
    </row>
    <row r="615" spans="1:65" s="13" customFormat="1" ht="11.25">
      <c r="B615" s="200"/>
      <c r="C615" s="201"/>
      <c r="D615" s="202" t="s">
        <v>166</v>
      </c>
      <c r="E615" s="203" t="s">
        <v>19</v>
      </c>
      <c r="F615" s="204" t="s">
        <v>2267</v>
      </c>
      <c r="G615" s="201"/>
      <c r="H615" s="205">
        <v>64.8</v>
      </c>
      <c r="I615" s="206"/>
      <c r="J615" s="201"/>
      <c r="K615" s="201"/>
      <c r="L615" s="207"/>
      <c r="M615" s="208"/>
      <c r="N615" s="209"/>
      <c r="O615" s="209"/>
      <c r="P615" s="209"/>
      <c r="Q615" s="209"/>
      <c r="R615" s="209"/>
      <c r="S615" s="209"/>
      <c r="T615" s="210"/>
      <c r="AT615" s="211" t="s">
        <v>166</v>
      </c>
      <c r="AU615" s="211" t="s">
        <v>81</v>
      </c>
      <c r="AV615" s="13" t="s">
        <v>81</v>
      </c>
      <c r="AW615" s="13" t="s">
        <v>33</v>
      </c>
      <c r="AX615" s="13" t="s">
        <v>72</v>
      </c>
      <c r="AY615" s="211" t="s">
        <v>154</v>
      </c>
    </row>
    <row r="616" spans="1:65" s="13" customFormat="1" ht="11.25">
      <c r="B616" s="200"/>
      <c r="C616" s="201"/>
      <c r="D616" s="202" t="s">
        <v>166</v>
      </c>
      <c r="E616" s="203" t="s">
        <v>19</v>
      </c>
      <c r="F616" s="204" t="s">
        <v>2268</v>
      </c>
      <c r="G616" s="201"/>
      <c r="H616" s="205">
        <v>21.6</v>
      </c>
      <c r="I616" s="206"/>
      <c r="J616" s="201"/>
      <c r="K616" s="201"/>
      <c r="L616" s="207"/>
      <c r="M616" s="208"/>
      <c r="N616" s="209"/>
      <c r="O616" s="209"/>
      <c r="P616" s="209"/>
      <c r="Q616" s="209"/>
      <c r="R616" s="209"/>
      <c r="S616" s="209"/>
      <c r="T616" s="210"/>
      <c r="AT616" s="211" t="s">
        <v>166</v>
      </c>
      <c r="AU616" s="211" t="s">
        <v>81</v>
      </c>
      <c r="AV616" s="13" t="s">
        <v>81</v>
      </c>
      <c r="AW616" s="13" t="s">
        <v>33</v>
      </c>
      <c r="AX616" s="13" t="s">
        <v>72</v>
      </c>
      <c r="AY616" s="211" t="s">
        <v>154</v>
      </c>
    </row>
    <row r="617" spans="1:65" s="13" customFormat="1" ht="11.25">
      <c r="B617" s="200"/>
      <c r="C617" s="201"/>
      <c r="D617" s="202" t="s">
        <v>166</v>
      </c>
      <c r="E617" s="203" t="s">
        <v>19</v>
      </c>
      <c r="F617" s="204" t="s">
        <v>2269</v>
      </c>
      <c r="G617" s="201"/>
      <c r="H617" s="205">
        <v>19.8</v>
      </c>
      <c r="I617" s="206"/>
      <c r="J617" s="201"/>
      <c r="K617" s="201"/>
      <c r="L617" s="207"/>
      <c r="M617" s="208"/>
      <c r="N617" s="209"/>
      <c r="O617" s="209"/>
      <c r="P617" s="209"/>
      <c r="Q617" s="209"/>
      <c r="R617" s="209"/>
      <c r="S617" s="209"/>
      <c r="T617" s="210"/>
      <c r="AT617" s="211" t="s">
        <v>166</v>
      </c>
      <c r="AU617" s="211" t="s">
        <v>81</v>
      </c>
      <c r="AV617" s="13" t="s">
        <v>81</v>
      </c>
      <c r="AW617" s="13" t="s">
        <v>33</v>
      </c>
      <c r="AX617" s="13" t="s">
        <v>72</v>
      </c>
      <c r="AY617" s="211" t="s">
        <v>154</v>
      </c>
    </row>
    <row r="618" spans="1:65" s="13" customFormat="1" ht="11.25">
      <c r="B618" s="200"/>
      <c r="C618" s="201"/>
      <c r="D618" s="202" t="s">
        <v>166</v>
      </c>
      <c r="E618" s="203" t="s">
        <v>19</v>
      </c>
      <c r="F618" s="204" t="s">
        <v>2270</v>
      </c>
      <c r="G618" s="201"/>
      <c r="H618" s="205">
        <v>14.6</v>
      </c>
      <c r="I618" s="206"/>
      <c r="J618" s="201"/>
      <c r="K618" s="201"/>
      <c r="L618" s="207"/>
      <c r="M618" s="208"/>
      <c r="N618" s="209"/>
      <c r="O618" s="209"/>
      <c r="P618" s="209"/>
      <c r="Q618" s="209"/>
      <c r="R618" s="209"/>
      <c r="S618" s="209"/>
      <c r="T618" s="210"/>
      <c r="AT618" s="211" t="s">
        <v>166</v>
      </c>
      <c r="AU618" s="211" t="s">
        <v>81</v>
      </c>
      <c r="AV618" s="13" t="s">
        <v>81</v>
      </c>
      <c r="AW618" s="13" t="s">
        <v>33</v>
      </c>
      <c r="AX618" s="13" t="s">
        <v>72</v>
      </c>
      <c r="AY618" s="211" t="s">
        <v>154</v>
      </c>
    </row>
    <row r="619" spans="1:65" s="13" customFormat="1" ht="11.25">
      <c r="B619" s="200"/>
      <c r="C619" s="201"/>
      <c r="D619" s="202" t="s">
        <v>166</v>
      </c>
      <c r="E619" s="203" t="s">
        <v>19</v>
      </c>
      <c r="F619" s="204" t="s">
        <v>2271</v>
      </c>
      <c r="G619" s="201"/>
      <c r="H619" s="205">
        <v>3.5</v>
      </c>
      <c r="I619" s="206"/>
      <c r="J619" s="201"/>
      <c r="K619" s="201"/>
      <c r="L619" s="207"/>
      <c r="M619" s="208"/>
      <c r="N619" s="209"/>
      <c r="O619" s="209"/>
      <c r="P619" s="209"/>
      <c r="Q619" s="209"/>
      <c r="R619" s="209"/>
      <c r="S619" s="209"/>
      <c r="T619" s="210"/>
      <c r="AT619" s="211" t="s">
        <v>166</v>
      </c>
      <c r="AU619" s="211" t="s">
        <v>81</v>
      </c>
      <c r="AV619" s="13" t="s">
        <v>81</v>
      </c>
      <c r="AW619" s="13" t="s">
        <v>33</v>
      </c>
      <c r="AX619" s="13" t="s">
        <v>72</v>
      </c>
      <c r="AY619" s="211" t="s">
        <v>154</v>
      </c>
    </row>
    <row r="620" spans="1:65" s="14" customFormat="1" ht="11.25">
      <c r="B620" s="212"/>
      <c r="C620" s="213"/>
      <c r="D620" s="202" t="s">
        <v>166</v>
      </c>
      <c r="E620" s="214" t="s">
        <v>19</v>
      </c>
      <c r="F620" s="215" t="s">
        <v>168</v>
      </c>
      <c r="G620" s="213"/>
      <c r="H620" s="216">
        <v>124.3</v>
      </c>
      <c r="I620" s="217"/>
      <c r="J620" s="213"/>
      <c r="K620" s="213"/>
      <c r="L620" s="218"/>
      <c r="M620" s="219"/>
      <c r="N620" s="220"/>
      <c r="O620" s="220"/>
      <c r="P620" s="220"/>
      <c r="Q620" s="220"/>
      <c r="R620" s="220"/>
      <c r="S620" s="220"/>
      <c r="T620" s="221"/>
      <c r="AT620" s="222" t="s">
        <v>166</v>
      </c>
      <c r="AU620" s="222" t="s">
        <v>81</v>
      </c>
      <c r="AV620" s="14" t="s">
        <v>169</v>
      </c>
      <c r="AW620" s="14" t="s">
        <v>33</v>
      </c>
      <c r="AX620" s="14" t="s">
        <v>79</v>
      </c>
      <c r="AY620" s="222" t="s">
        <v>154</v>
      </c>
    </row>
    <row r="621" spans="1:65" s="2" customFormat="1" ht="33" customHeight="1">
      <c r="A621" s="38"/>
      <c r="B621" s="39"/>
      <c r="C621" s="223" t="s">
        <v>994</v>
      </c>
      <c r="D621" s="223" t="s">
        <v>192</v>
      </c>
      <c r="E621" s="224" t="s">
        <v>1205</v>
      </c>
      <c r="F621" s="225" t="s">
        <v>2272</v>
      </c>
      <c r="G621" s="226" t="s">
        <v>1207</v>
      </c>
      <c r="H621" s="227">
        <v>1</v>
      </c>
      <c r="I621" s="228"/>
      <c r="J621" s="229">
        <f>ROUND(I621*H621,2)</f>
        <v>0</v>
      </c>
      <c r="K621" s="225" t="s">
        <v>19</v>
      </c>
      <c r="L621" s="230"/>
      <c r="M621" s="231" t="s">
        <v>19</v>
      </c>
      <c r="N621" s="232" t="s">
        <v>43</v>
      </c>
      <c r="O621" s="68"/>
      <c r="P621" s="191">
        <f>O621*H621</f>
        <v>0</v>
      </c>
      <c r="Q621" s="191">
        <v>0</v>
      </c>
      <c r="R621" s="191">
        <f>Q621*H621</f>
        <v>0</v>
      </c>
      <c r="S621" s="191">
        <v>0</v>
      </c>
      <c r="T621" s="192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193" t="s">
        <v>380</v>
      </c>
      <c r="AT621" s="193" t="s">
        <v>192</v>
      </c>
      <c r="AU621" s="193" t="s">
        <v>81</v>
      </c>
      <c r="AY621" s="21" t="s">
        <v>154</v>
      </c>
      <c r="BE621" s="194">
        <f>IF(N621="základní",J621,0)</f>
        <v>0</v>
      </c>
      <c r="BF621" s="194">
        <f>IF(N621="snížená",J621,0)</f>
        <v>0</v>
      </c>
      <c r="BG621" s="194">
        <f>IF(N621="zákl. přenesená",J621,0)</f>
        <v>0</v>
      </c>
      <c r="BH621" s="194">
        <f>IF(N621="sníž. přenesená",J621,0)</f>
        <v>0</v>
      </c>
      <c r="BI621" s="194">
        <f>IF(N621="nulová",J621,0)</f>
        <v>0</v>
      </c>
      <c r="BJ621" s="21" t="s">
        <v>79</v>
      </c>
      <c r="BK621" s="194">
        <f>ROUND(I621*H621,2)</f>
        <v>0</v>
      </c>
      <c r="BL621" s="21" t="s">
        <v>279</v>
      </c>
      <c r="BM621" s="193" t="s">
        <v>2273</v>
      </c>
    </row>
    <row r="622" spans="1:65" s="15" customFormat="1" ht="11.25">
      <c r="B622" s="233"/>
      <c r="C622" s="234"/>
      <c r="D622" s="202" t="s">
        <v>166</v>
      </c>
      <c r="E622" s="235" t="s">
        <v>19</v>
      </c>
      <c r="F622" s="236" t="s">
        <v>2274</v>
      </c>
      <c r="G622" s="234"/>
      <c r="H622" s="235" t="s">
        <v>19</v>
      </c>
      <c r="I622" s="237"/>
      <c r="J622" s="234"/>
      <c r="K622" s="234"/>
      <c r="L622" s="238"/>
      <c r="M622" s="239"/>
      <c r="N622" s="240"/>
      <c r="O622" s="240"/>
      <c r="P622" s="240"/>
      <c r="Q622" s="240"/>
      <c r="R622" s="240"/>
      <c r="S622" s="240"/>
      <c r="T622" s="241"/>
      <c r="AT622" s="242" t="s">
        <v>166</v>
      </c>
      <c r="AU622" s="242" t="s">
        <v>81</v>
      </c>
      <c r="AV622" s="15" t="s">
        <v>79</v>
      </c>
      <c r="AW622" s="15" t="s">
        <v>33</v>
      </c>
      <c r="AX622" s="15" t="s">
        <v>72</v>
      </c>
      <c r="AY622" s="242" t="s">
        <v>154</v>
      </c>
    </row>
    <row r="623" spans="1:65" s="15" customFormat="1" ht="11.25">
      <c r="B623" s="233"/>
      <c r="C623" s="234"/>
      <c r="D623" s="202" t="s">
        <v>166</v>
      </c>
      <c r="E623" s="235" t="s">
        <v>19</v>
      </c>
      <c r="F623" s="236" t="s">
        <v>2275</v>
      </c>
      <c r="G623" s="234"/>
      <c r="H623" s="235" t="s">
        <v>19</v>
      </c>
      <c r="I623" s="237"/>
      <c r="J623" s="234"/>
      <c r="K623" s="234"/>
      <c r="L623" s="238"/>
      <c r="M623" s="239"/>
      <c r="N623" s="240"/>
      <c r="O623" s="240"/>
      <c r="P623" s="240"/>
      <c r="Q623" s="240"/>
      <c r="R623" s="240"/>
      <c r="S623" s="240"/>
      <c r="T623" s="241"/>
      <c r="AT623" s="242" t="s">
        <v>166</v>
      </c>
      <c r="AU623" s="242" t="s">
        <v>81</v>
      </c>
      <c r="AV623" s="15" t="s">
        <v>79</v>
      </c>
      <c r="AW623" s="15" t="s">
        <v>33</v>
      </c>
      <c r="AX623" s="15" t="s">
        <v>72</v>
      </c>
      <c r="AY623" s="242" t="s">
        <v>154</v>
      </c>
    </row>
    <row r="624" spans="1:65" s="15" customFormat="1" ht="11.25">
      <c r="B624" s="233"/>
      <c r="C624" s="234"/>
      <c r="D624" s="202" t="s">
        <v>166</v>
      </c>
      <c r="E624" s="235" t="s">
        <v>19</v>
      </c>
      <c r="F624" s="236" t="s">
        <v>2276</v>
      </c>
      <c r="G624" s="234"/>
      <c r="H624" s="235" t="s">
        <v>19</v>
      </c>
      <c r="I624" s="237"/>
      <c r="J624" s="234"/>
      <c r="K624" s="234"/>
      <c r="L624" s="238"/>
      <c r="M624" s="239"/>
      <c r="N624" s="240"/>
      <c r="O624" s="240"/>
      <c r="P624" s="240"/>
      <c r="Q624" s="240"/>
      <c r="R624" s="240"/>
      <c r="S624" s="240"/>
      <c r="T624" s="241"/>
      <c r="AT624" s="242" t="s">
        <v>166</v>
      </c>
      <c r="AU624" s="242" t="s">
        <v>81</v>
      </c>
      <c r="AV624" s="15" t="s">
        <v>79</v>
      </c>
      <c r="AW624" s="15" t="s">
        <v>33</v>
      </c>
      <c r="AX624" s="15" t="s">
        <v>72</v>
      </c>
      <c r="AY624" s="242" t="s">
        <v>154</v>
      </c>
    </row>
    <row r="625" spans="1:65" s="15" customFormat="1" ht="11.25">
      <c r="B625" s="233"/>
      <c r="C625" s="234"/>
      <c r="D625" s="202" t="s">
        <v>166</v>
      </c>
      <c r="E625" s="235" t="s">
        <v>19</v>
      </c>
      <c r="F625" s="236" t="s">
        <v>2277</v>
      </c>
      <c r="G625" s="234"/>
      <c r="H625" s="235" t="s">
        <v>19</v>
      </c>
      <c r="I625" s="237"/>
      <c r="J625" s="234"/>
      <c r="K625" s="234"/>
      <c r="L625" s="238"/>
      <c r="M625" s="239"/>
      <c r="N625" s="240"/>
      <c r="O625" s="240"/>
      <c r="P625" s="240"/>
      <c r="Q625" s="240"/>
      <c r="R625" s="240"/>
      <c r="S625" s="240"/>
      <c r="T625" s="241"/>
      <c r="AT625" s="242" t="s">
        <v>166</v>
      </c>
      <c r="AU625" s="242" t="s">
        <v>81</v>
      </c>
      <c r="AV625" s="15" t="s">
        <v>79</v>
      </c>
      <c r="AW625" s="15" t="s">
        <v>33</v>
      </c>
      <c r="AX625" s="15" t="s">
        <v>72</v>
      </c>
      <c r="AY625" s="242" t="s">
        <v>154</v>
      </c>
    </row>
    <row r="626" spans="1:65" s="15" customFormat="1" ht="11.25">
      <c r="B626" s="233"/>
      <c r="C626" s="234"/>
      <c r="D626" s="202" t="s">
        <v>166</v>
      </c>
      <c r="E626" s="235" t="s">
        <v>19</v>
      </c>
      <c r="F626" s="236" t="s">
        <v>2278</v>
      </c>
      <c r="G626" s="234"/>
      <c r="H626" s="235" t="s">
        <v>19</v>
      </c>
      <c r="I626" s="237"/>
      <c r="J626" s="234"/>
      <c r="K626" s="234"/>
      <c r="L626" s="238"/>
      <c r="M626" s="239"/>
      <c r="N626" s="240"/>
      <c r="O626" s="240"/>
      <c r="P626" s="240"/>
      <c r="Q626" s="240"/>
      <c r="R626" s="240"/>
      <c r="S626" s="240"/>
      <c r="T626" s="241"/>
      <c r="AT626" s="242" t="s">
        <v>166</v>
      </c>
      <c r="AU626" s="242" t="s">
        <v>81</v>
      </c>
      <c r="AV626" s="15" t="s">
        <v>79</v>
      </c>
      <c r="AW626" s="15" t="s">
        <v>33</v>
      </c>
      <c r="AX626" s="15" t="s">
        <v>72</v>
      </c>
      <c r="AY626" s="242" t="s">
        <v>154</v>
      </c>
    </row>
    <row r="627" spans="1:65" s="13" customFormat="1" ht="11.25">
      <c r="B627" s="200"/>
      <c r="C627" s="201"/>
      <c r="D627" s="202" t="s">
        <v>166</v>
      </c>
      <c r="E627" s="203" t="s">
        <v>19</v>
      </c>
      <c r="F627" s="204" t="s">
        <v>79</v>
      </c>
      <c r="G627" s="201"/>
      <c r="H627" s="205">
        <v>1</v>
      </c>
      <c r="I627" s="206"/>
      <c r="J627" s="201"/>
      <c r="K627" s="201"/>
      <c r="L627" s="207"/>
      <c r="M627" s="208"/>
      <c r="N627" s="209"/>
      <c r="O627" s="209"/>
      <c r="P627" s="209"/>
      <c r="Q627" s="209"/>
      <c r="R627" s="209"/>
      <c r="S627" s="209"/>
      <c r="T627" s="210"/>
      <c r="AT627" s="211" t="s">
        <v>166</v>
      </c>
      <c r="AU627" s="211" t="s">
        <v>81</v>
      </c>
      <c r="AV627" s="13" t="s">
        <v>81</v>
      </c>
      <c r="AW627" s="13" t="s">
        <v>33</v>
      </c>
      <c r="AX627" s="13" t="s">
        <v>72</v>
      </c>
      <c r="AY627" s="211" t="s">
        <v>154</v>
      </c>
    </row>
    <row r="628" spans="1:65" s="14" customFormat="1" ht="11.25">
      <c r="B628" s="212"/>
      <c r="C628" s="213"/>
      <c r="D628" s="202" t="s">
        <v>166</v>
      </c>
      <c r="E628" s="214" t="s">
        <v>19</v>
      </c>
      <c r="F628" s="215" t="s">
        <v>168</v>
      </c>
      <c r="G628" s="213"/>
      <c r="H628" s="216">
        <v>1</v>
      </c>
      <c r="I628" s="217"/>
      <c r="J628" s="213"/>
      <c r="K628" s="213"/>
      <c r="L628" s="218"/>
      <c r="M628" s="219"/>
      <c r="N628" s="220"/>
      <c r="O628" s="220"/>
      <c r="P628" s="220"/>
      <c r="Q628" s="220"/>
      <c r="R628" s="220"/>
      <c r="S628" s="220"/>
      <c r="T628" s="221"/>
      <c r="AT628" s="222" t="s">
        <v>166</v>
      </c>
      <c r="AU628" s="222" t="s">
        <v>81</v>
      </c>
      <c r="AV628" s="14" t="s">
        <v>169</v>
      </c>
      <c r="AW628" s="14" t="s">
        <v>33</v>
      </c>
      <c r="AX628" s="14" t="s">
        <v>79</v>
      </c>
      <c r="AY628" s="222" t="s">
        <v>154</v>
      </c>
    </row>
    <row r="629" spans="1:65" s="2" customFormat="1" ht="16.5" customHeight="1">
      <c r="A629" s="38"/>
      <c r="B629" s="39"/>
      <c r="C629" s="182" t="s">
        <v>1001</v>
      </c>
      <c r="D629" s="182" t="s">
        <v>157</v>
      </c>
      <c r="E629" s="183" t="s">
        <v>1221</v>
      </c>
      <c r="F629" s="184" t="s">
        <v>1222</v>
      </c>
      <c r="G629" s="185" t="s">
        <v>240</v>
      </c>
      <c r="H629" s="186">
        <v>51.25</v>
      </c>
      <c r="I629" s="187"/>
      <c r="J629" s="188">
        <f>ROUND(I629*H629,2)</f>
        <v>0</v>
      </c>
      <c r="K629" s="184" t="s">
        <v>19</v>
      </c>
      <c r="L629" s="43"/>
      <c r="M629" s="189" t="s">
        <v>19</v>
      </c>
      <c r="N629" s="190" t="s">
        <v>43</v>
      </c>
      <c r="O629" s="68"/>
      <c r="P629" s="191">
        <f>O629*H629</f>
        <v>0</v>
      </c>
      <c r="Q629" s="191">
        <v>0</v>
      </c>
      <c r="R629" s="191">
        <f>Q629*H629</f>
        <v>0</v>
      </c>
      <c r="S629" s="191">
        <v>0</v>
      </c>
      <c r="T629" s="192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193" t="s">
        <v>279</v>
      </c>
      <c r="AT629" s="193" t="s">
        <v>157</v>
      </c>
      <c r="AU629" s="193" t="s">
        <v>81</v>
      </c>
      <c r="AY629" s="21" t="s">
        <v>154</v>
      </c>
      <c r="BE629" s="194">
        <f>IF(N629="základní",J629,0)</f>
        <v>0</v>
      </c>
      <c r="BF629" s="194">
        <f>IF(N629="snížená",J629,0)</f>
        <v>0</v>
      </c>
      <c r="BG629" s="194">
        <f>IF(N629="zákl. přenesená",J629,0)</f>
        <v>0</v>
      </c>
      <c r="BH629" s="194">
        <f>IF(N629="sníž. přenesená",J629,0)</f>
        <v>0</v>
      </c>
      <c r="BI629" s="194">
        <f>IF(N629="nulová",J629,0)</f>
        <v>0</v>
      </c>
      <c r="BJ629" s="21" t="s">
        <v>79</v>
      </c>
      <c r="BK629" s="194">
        <f>ROUND(I629*H629,2)</f>
        <v>0</v>
      </c>
      <c r="BL629" s="21" t="s">
        <v>279</v>
      </c>
      <c r="BM629" s="193" t="s">
        <v>2279</v>
      </c>
    </row>
    <row r="630" spans="1:65" s="13" customFormat="1" ht="11.25">
      <c r="B630" s="200"/>
      <c r="C630" s="201"/>
      <c r="D630" s="202" t="s">
        <v>166</v>
      </c>
      <c r="E630" s="203" t="s">
        <v>19</v>
      </c>
      <c r="F630" s="204" t="s">
        <v>2280</v>
      </c>
      <c r="G630" s="201"/>
      <c r="H630" s="205">
        <v>25.2</v>
      </c>
      <c r="I630" s="206"/>
      <c r="J630" s="201"/>
      <c r="K630" s="201"/>
      <c r="L630" s="207"/>
      <c r="M630" s="208"/>
      <c r="N630" s="209"/>
      <c r="O630" s="209"/>
      <c r="P630" s="209"/>
      <c r="Q630" s="209"/>
      <c r="R630" s="209"/>
      <c r="S630" s="209"/>
      <c r="T630" s="210"/>
      <c r="AT630" s="211" t="s">
        <v>166</v>
      </c>
      <c r="AU630" s="211" t="s">
        <v>81</v>
      </c>
      <c r="AV630" s="13" t="s">
        <v>81</v>
      </c>
      <c r="AW630" s="13" t="s">
        <v>33</v>
      </c>
      <c r="AX630" s="13" t="s">
        <v>72</v>
      </c>
      <c r="AY630" s="211" t="s">
        <v>154</v>
      </c>
    </row>
    <row r="631" spans="1:65" s="13" customFormat="1" ht="11.25">
      <c r="B631" s="200"/>
      <c r="C631" s="201"/>
      <c r="D631" s="202" t="s">
        <v>166</v>
      </c>
      <c r="E631" s="203" t="s">
        <v>19</v>
      </c>
      <c r="F631" s="204" t="s">
        <v>2281</v>
      </c>
      <c r="G631" s="201"/>
      <c r="H631" s="205">
        <v>8.4</v>
      </c>
      <c r="I631" s="206"/>
      <c r="J631" s="201"/>
      <c r="K631" s="201"/>
      <c r="L631" s="207"/>
      <c r="M631" s="208"/>
      <c r="N631" s="209"/>
      <c r="O631" s="209"/>
      <c r="P631" s="209"/>
      <c r="Q631" s="209"/>
      <c r="R631" s="209"/>
      <c r="S631" s="209"/>
      <c r="T631" s="210"/>
      <c r="AT631" s="211" t="s">
        <v>166</v>
      </c>
      <c r="AU631" s="211" t="s">
        <v>81</v>
      </c>
      <c r="AV631" s="13" t="s">
        <v>81</v>
      </c>
      <c r="AW631" s="13" t="s">
        <v>33</v>
      </c>
      <c r="AX631" s="13" t="s">
        <v>72</v>
      </c>
      <c r="AY631" s="211" t="s">
        <v>154</v>
      </c>
    </row>
    <row r="632" spans="1:65" s="13" customFormat="1" ht="11.25">
      <c r="B632" s="200"/>
      <c r="C632" s="201"/>
      <c r="D632" s="202" t="s">
        <v>166</v>
      </c>
      <c r="E632" s="203" t="s">
        <v>19</v>
      </c>
      <c r="F632" s="204" t="s">
        <v>2282</v>
      </c>
      <c r="G632" s="201"/>
      <c r="H632" s="205">
        <v>8.1</v>
      </c>
      <c r="I632" s="206"/>
      <c r="J632" s="201"/>
      <c r="K632" s="201"/>
      <c r="L632" s="207"/>
      <c r="M632" s="208"/>
      <c r="N632" s="209"/>
      <c r="O632" s="209"/>
      <c r="P632" s="209"/>
      <c r="Q632" s="209"/>
      <c r="R632" s="209"/>
      <c r="S632" s="209"/>
      <c r="T632" s="210"/>
      <c r="AT632" s="211" t="s">
        <v>166</v>
      </c>
      <c r="AU632" s="211" t="s">
        <v>81</v>
      </c>
      <c r="AV632" s="13" t="s">
        <v>81</v>
      </c>
      <c r="AW632" s="13" t="s">
        <v>33</v>
      </c>
      <c r="AX632" s="13" t="s">
        <v>72</v>
      </c>
      <c r="AY632" s="211" t="s">
        <v>154</v>
      </c>
    </row>
    <row r="633" spans="1:65" s="13" customFormat="1" ht="11.25">
      <c r="B633" s="200"/>
      <c r="C633" s="201"/>
      <c r="D633" s="202" t="s">
        <v>166</v>
      </c>
      <c r="E633" s="203" t="s">
        <v>19</v>
      </c>
      <c r="F633" s="204" t="s">
        <v>2283</v>
      </c>
      <c r="G633" s="201"/>
      <c r="H633" s="205">
        <v>7.3</v>
      </c>
      <c r="I633" s="206"/>
      <c r="J633" s="201"/>
      <c r="K633" s="201"/>
      <c r="L633" s="207"/>
      <c r="M633" s="208"/>
      <c r="N633" s="209"/>
      <c r="O633" s="209"/>
      <c r="P633" s="209"/>
      <c r="Q633" s="209"/>
      <c r="R633" s="209"/>
      <c r="S633" s="209"/>
      <c r="T633" s="210"/>
      <c r="AT633" s="211" t="s">
        <v>166</v>
      </c>
      <c r="AU633" s="211" t="s">
        <v>81</v>
      </c>
      <c r="AV633" s="13" t="s">
        <v>81</v>
      </c>
      <c r="AW633" s="13" t="s">
        <v>33</v>
      </c>
      <c r="AX633" s="13" t="s">
        <v>72</v>
      </c>
      <c r="AY633" s="211" t="s">
        <v>154</v>
      </c>
    </row>
    <row r="634" spans="1:65" s="13" customFormat="1" ht="11.25">
      <c r="B634" s="200"/>
      <c r="C634" s="201"/>
      <c r="D634" s="202" t="s">
        <v>166</v>
      </c>
      <c r="E634" s="203" t="s">
        <v>19</v>
      </c>
      <c r="F634" s="204" t="s">
        <v>2284</v>
      </c>
      <c r="G634" s="201"/>
      <c r="H634" s="205">
        <v>2.25</v>
      </c>
      <c r="I634" s="206"/>
      <c r="J634" s="201"/>
      <c r="K634" s="201"/>
      <c r="L634" s="207"/>
      <c r="M634" s="208"/>
      <c r="N634" s="209"/>
      <c r="O634" s="209"/>
      <c r="P634" s="209"/>
      <c r="Q634" s="209"/>
      <c r="R634" s="209"/>
      <c r="S634" s="209"/>
      <c r="T634" s="210"/>
      <c r="AT634" s="211" t="s">
        <v>166</v>
      </c>
      <c r="AU634" s="211" t="s">
        <v>81</v>
      </c>
      <c r="AV634" s="13" t="s">
        <v>81</v>
      </c>
      <c r="AW634" s="13" t="s">
        <v>33</v>
      </c>
      <c r="AX634" s="13" t="s">
        <v>72</v>
      </c>
      <c r="AY634" s="211" t="s">
        <v>154</v>
      </c>
    </row>
    <row r="635" spans="1:65" s="14" customFormat="1" ht="11.25">
      <c r="B635" s="212"/>
      <c r="C635" s="213"/>
      <c r="D635" s="202" t="s">
        <v>166</v>
      </c>
      <c r="E635" s="214" t="s">
        <v>19</v>
      </c>
      <c r="F635" s="215" t="s">
        <v>168</v>
      </c>
      <c r="G635" s="213"/>
      <c r="H635" s="216">
        <v>51.25</v>
      </c>
      <c r="I635" s="217"/>
      <c r="J635" s="213"/>
      <c r="K635" s="213"/>
      <c r="L635" s="218"/>
      <c r="M635" s="219"/>
      <c r="N635" s="220"/>
      <c r="O635" s="220"/>
      <c r="P635" s="220"/>
      <c r="Q635" s="220"/>
      <c r="R635" s="220"/>
      <c r="S635" s="220"/>
      <c r="T635" s="221"/>
      <c r="AT635" s="222" t="s">
        <v>166</v>
      </c>
      <c r="AU635" s="222" t="s">
        <v>81</v>
      </c>
      <c r="AV635" s="14" t="s">
        <v>169</v>
      </c>
      <c r="AW635" s="14" t="s">
        <v>33</v>
      </c>
      <c r="AX635" s="14" t="s">
        <v>79</v>
      </c>
      <c r="AY635" s="222" t="s">
        <v>154</v>
      </c>
    </row>
    <row r="636" spans="1:65" s="2" customFormat="1" ht="16.5" customHeight="1">
      <c r="A636" s="38"/>
      <c r="B636" s="39"/>
      <c r="C636" s="182" t="s">
        <v>1005</v>
      </c>
      <c r="D636" s="182" t="s">
        <v>157</v>
      </c>
      <c r="E636" s="183" t="s">
        <v>1234</v>
      </c>
      <c r="F636" s="184" t="s">
        <v>1235</v>
      </c>
      <c r="G636" s="185" t="s">
        <v>1236</v>
      </c>
      <c r="H636" s="186">
        <v>1</v>
      </c>
      <c r="I636" s="187"/>
      <c r="J636" s="188">
        <f>ROUND(I636*H636,2)</f>
        <v>0</v>
      </c>
      <c r="K636" s="184" t="s">
        <v>19</v>
      </c>
      <c r="L636" s="43"/>
      <c r="M636" s="189" t="s">
        <v>19</v>
      </c>
      <c r="N636" s="190" t="s">
        <v>43</v>
      </c>
      <c r="O636" s="68"/>
      <c r="P636" s="191">
        <f>O636*H636</f>
        <v>0</v>
      </c>
      <c r="Q636" s="191">
        <v>0</v>
      </c>
      <c r="R636" s="191">
        <f>Q636*H636</f>
        <v>0</v>
      </c>
      <c r="S636" s="191">
        <v>0</v>
      </c>
      <c r="T636" s="192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193" t="s">
        <v>279</v>
      </c>
      <c r="AT636" s="193" t="s">
        <v>157</v>
      </c>
      <c r="AU636" s="193" t="s">
        <v>81</v>
      </c>
      <c r="AY636" s="21" t="s">
        <v>154</v>
      </c>
      <c r="BE636" s="194">
        <f>IF(N636="základní",J636,0)</f>
        <v>0</v>
      </c>
      <c r="BF636" s="194">
        <f>IF(N636="snížená",J636,0)</f>
        <v>0</v>
      </c>
      <c r="BG636" s="194">
        <f>IF(N636="zákl. přenesená",J636,0)</f>
        <v>0</v>
      </c>
      <c r="BH636" s="194">
        <f>IF(N636="sníž. přenesená",J636,0)</f>
        <v>0</v>
      </c>
      <c r="BI636" s="194">
        <f>IF(N636="nulová",J636,0)</f>
        <v>0</v>
      </c>
      <c r="BJ636" s="21" t="s">
        <v>79</v>
      </c>
      <c r="BK636" s="194">
        <f>ROUND(I636*H636,2)</f>
        <v>0</v>
      </c>
      <c r="BL636" s="21" t="s">
        <v>279</v>
      </c>
      <c r="BM636" s="193" t="s">
        <v>2285</v>
      </c>
    </row>
    <row r="637" spans="1:65" s="2" customFormat="1" ht="24.2" customHeight="1">
      <c r="A637" s="38"/>
      <c r="B637" s="39"/>
      <c r="C637" s="182" t="s">
        <v>1012</v>
      </c>
      <c r="D637" s="182" t="s">
        <v>157</v>
      </c>
      <c r="E637" s="183" t="s">
        <v>2682</v>
      </c>
      <c r="F637" s="184" t="s">
        <v>2683</v>
      </c>
      <c r="G637" s="185" t="s">
        <v>1241</v>
      </c>
      <c r="H637" s="256"/>
      <c r="I637" s="256"/>
      <c r="J637" s="188">
        <f>ROUND(I637*H637,2)</f>
        <v>0</v>
      </c>
      <c r="K637" s="184" t="s">
        <v>161</v>
      </c>
      <c r="L637" s="43"/>
      <c r="M637" s="189" t="s">
        <v>19</v>
      </c>
      <c r="N637" s="190" t="s">
        <v>43</v>
      </c>
      <c r="O637" s="68"/>
      <c r="P637" s="191">
        <f>O637*H637</f>
        <v>0</v>
      </c>
      <c r="Q637" s="191">
        <v>0</v>
      </c>
      <c r="R637" s="191">
        <f>Q637*H637</f>
        <v>0</v>
      </c>
      <c r="S637" s="191">
        <v>0</v>
      </c>
      <c r="T637" s="192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193" t="s">
        <v>279</v>
      </c>
      <c r="AT637" s="193" t="s">
        <v>157</v>
      </c>
      <c r="AU637" s="193" t="s">
        <v>81</v>
      </c>
      <c r="AY637" s="21" t="s">
        <v>154</v>
      </c>
      <c r="BE637" s="194">
        <f>IF(N637="základní",J637,0)</f>
        <v>0</v>
      </c>
      <c r="BF637" s="194">
        <f>IF(N637="snížená",J637,0)</f>
        <v>0</v>
      </c>
      <c r="BG637" s="194">
        <f>IF(N637="zákl. přenesená",J637,0)</f>
        <v>0</v>
      </c>
      <c r="BH637" s="194">
        <f>IF(N637="sníž. přenesená",J637,0)</f>
        <v>0</v>
      </c>
      <c r="BI637" s="194">
        <f>IF(N637="nulová",J637,0)</f>
        <v>0</v>
      </c>
      <c r="BJ637" s="21" t="s">
        <v>79</v>
      </c>
      <c r="BK637" s="194">
        <f>ROUND(I637*H637,2)</f>
        <v>0</v>
      </c>
      <c r="BL637" s="21" t="s">
        <v>279</v>
      </c>
      <c r="BM637" s="193" t="s">
        <v>2286</v>
      </c>
    </row>
    <row r="638" spans="1:65" s="2" customFormat="1" ht="11.25">
      <c r="A638" s="38"/>
      <c r="B638" s="39"/>
      <c r="C638" s="40"/>
      <c r="D638" s="195" t="s">
        <v>164</v>
      </c>
      <c r="E638" s="40"/>
      <c r="F638" s="196" t="s">
        <v>1188</v>
      </c>
      <c r="G638" s="40"/>
      <c r="H638" s="40"/>
      <c r="I638" s="197"/>
      <c r="J638" s="40"/>
      <c r="K638" s="40"/>
      <c r="L638" s="43"/>
      <c r="M638" s="198"/>
      <c r="N638" s="199"/>
      <c r="O638" s="68"/>
      <c r="P638" s="68"/>
      <c r="Q638" s="68"/>
      <c r="R638" s="68"/>
      <c r="S638" s="68"/>
      <c r="T638" s="69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21" t="s">
        <v>164</v>
      </c>
      <c r="AU638" s="21" t="s">
        <v>81</v>
      </c>
    </row>
    <row r="639" spans="1:65" s="12" customFormat="1" ht="22.9" customHeight="1">
      <c r="B639" s="166"/>
      <c r="C639" s="167"/>
      <c r="D639" s="168" t="s">
        <v>71</v>
      </c>
      <c r="E639" s="180" t="s">
        <v>1244</v>
      </c>
      <c r="F639" s="180" t="s">
        <v>1245</v>
      </c>
      <c r="G639" s="167"/>
      <c r="H639" s="167"/>
      <c r="I639" s="170"/>
      <c r="J639" s="181">
        <f>BK639</f>
        <v>0</v>
      </c>
      <c r="K639" s="167"/>
      <c r="L639" s="172"/>
      <c r="M639" s="173"/>
      <c r="N639" s="174"/>
      <c r="O639" s="174"/>
      <c r="P639" s="175">
        <f>SUM(P640:P654)</f>
        <v>0</v>
      </c>
      <c r="Q639" s="174"/>
      <c r="R639" s="175">
        <f>SUM(R640:R654)</f>
        <v>1.7652800000000002</v>
      </c>
      <c r="S639" s="174"/>
      <c r="T639" s="176">
        <f>SUM(T640:T654)</f>
        <v>0</v>
      </c>
      <c r="AR639" s="177" t="s">
        <v>81</v>
      </c>
      <c r="AT639" s="178" t="s">
        <v>71</v>
      </c>
      <c r="AU639" s="178" t="s">
        <v>79</v>
      </c>
      <c r="AY639" s="177" t="s">
        <v>154</v>
      </c>
      <c r="BK639" s="179">
        <f>SUM(BK640:BK654)</f>
        <v>0</v>
      </c>
    </row>
    <row r="640" spans="1:65" s="2" customFormat="1" ht="16.5" customHeight="1">
      <c r="A640" s="38"/>
      <c r="B640" s="39"/>
      <c r="C640" s="182" t="s">
        <v>1015</v>
      </c>
      <c r="D640" s="182" t="s">
        <v>157</v>
      </c>
      <c r="E640" s="183" t="s">
        <v>1295</v>
      </c>
      <c r="F640" s="184" t="s">
        <v>1296</v>
      </c>
      <c r="G640" s="185" t="s">
        <v>240</v>
      </c>
      <c r="H640" s="186">
        <v>8</v>
      </c>
      <c r="I640" s="187"/>
      <c r="J640" s="188">
        <f>ROUND(I640*H640,2)</f>
        <v>0</v>
      </c>
      <c r="K640" s="184" t="s">
        <v>161</v>
      </c>
      <c r="L640" s="43"/>
      <c r="M640" s="189" t="s">
        <v>19</v>
      </c>
      <c r="N640" s="190" t="s">
        <v>43</v>
      </c>
      <c r="O640" s="68"/>
      <c r="P640" s="191">
        <f>O640*H640</f>
        <v>0</v>
      </c>
      <c r="Q640" s="191">
        <v>0</v>
      </c>
      <c r="R640" s="191">
        <f>Q640*H640</f>
        <v>0</v>
      </c>
      <c r="S640" s="191">
        <v>0</v>
      </c>
      <c r="T640" s="192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193" t="s">
        <v>279</v>
      </c>
      <c r="AT640" s="193" t="s">
        <v>157</v>
      </c>
      <c r="AU640" s="193" t="s">
        <v>81</v>
      </c>
      <c r="AY640" s="21" t="s">
        <v>154</v>
      </c>
      <c r="BE640" s="194">
        <f>IF(N640="základní",J640,0)</f>
        <v>0</v>
      </c>
      <c r="BF640" s="194">
        <f>IF(N640="snížená",J640,0)</f>
        <v>0</v>
      </c>
      <c r="BG640" s="194">
        <f>IF(N640="zákl. přenesená",J640,0)</f>
        <v>0</v>
      </c>
      <c r="BH640" s="194">
        <f>IF(N640="sníž. přenesená",J640,0)</f>
        <v>0</v>
      </c>
      <c r="BI640" s="194">
        <f>IF(N640="nulová",J640,0)</f>
        <v>0</v>
      </c>
      <c r="BJ640" s="21" t="s">
        <v>79</v>
      </c>
      <c r="BK640" s="194">
        <f>ROUND(I640*H640,2)</f>
        <v>0</v>
      </c>
      <c r="BL640" s="21" t="s">
        <v>279</v>
      </c>
      <c r="BM640" s="193" t="s">
        <v>2287</v>
      </c>
    </row>
    <row r="641" spans="1:65" s="2" customFormat="1" ht="11.25">
      <c r="A641" s="38"/>
      <c r="B641" s="39"/>
      <c r="C641" s="40"/>
      <c r="D641" s="195" t="s">
        <v>164</v>
      </c>
      <c r="E641" s="40"/>
      <c r="F641" s="196" t="s">
        <v>1298</v>
      </c>
      <c r="G641" s="40"/>
      <c r="H641" s="40"/>
      <c r="I641" s="197"/>
      <c r="J641" s="40"/>
      <c r="K641" s="40"/>
      <c r="L641" s="43"/>
      <c r="M641" s="198"/>
      <c r="N641" s="199"/>
      <c r="O641" s="68"/>
      <c r="P641" s="68"/>
      <c r="Q641" s="68"/>
      <c r="R641" s="68"/>
      <c r="S641" s="68"/>
      <c r="T641" s="69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21" t="s">
        <v>164</v>
      </c>
      <c r="AU641" s="21" t="s">
        <v>81</v>
      </c>
    </row>
    <row r="642" spans="1:65" s="13" customFormat="1" ht="11.25">
      <c r="B642" s="200"/>
      <c r="C642" s="201"/>
      <c r="D642" s="202" t="s">
        <v>166</v>
      </c>
      <c r="E642" s="203" t="s">
        <v>19</v>
      </c>
      <c r="F642" s="204" t="s">
        <v>2288</v>
      </c>
      <c r="G642" s="201"/>
      <c r="H642" s="205">
        <v>8</v>
      </c>
      <c r="I642" s="206"/>
      <c r="J642" s="201"/>
      <c r="K642" s="201"/>
      <c r="L642" s="207"/>
      <c r="M642" s="208"/>
      <c r="N642" s="209"/>
      <c r="O642" s="209"/>
      <c r="P642" s="209"/>
      <c r="Q642" s="209"/>
      <c r="R642" s="209"/>
      <c r="S642" s="209"/>
      <c r="T642" s="210"/>
      <c r="AT642" s="211" t="s">
        <v>166</v>
      </c>
      <c r="AU642" s="211" t="s">
        <v>81</v>
      </c>
      <c r="AV642" s="13" t="s">
        <v>81</v>
      </c>
      <c r="AW642" s="13" t="s">
        <v>33</v>
      </c>
      <c r="AX642" s="13" t="s">
        <v>72</v>
      </c>
      <c r="AY642" s="211" t="s">
        <v>154</v>
      </c>
    </row>
    <row r="643" spans="1:65" s="14" customFormat="1" ht="11.25">
      <c r="B643" s="212"/>
      <c r="C643" s="213"/>
      <c r="D643" s="202" t="s">
        <v>166</v>
      </c>
      <c r="E643" s="214" t="s">
        <v>19</v>
      </c>
      <c r="F643" s="215" t="s">
        <v>168</v>
      </c>
      <c r="G643" s="213"/>
      <c r="H643" s="216">
        <v>8</v>
      </c>
      <c r="I643" s="217"/>
      <c r="J643" s="213"/>
      <c r="K643" s="213"/>
      <c r="L643" s="218"/>
      <c r="M643" s="219"/>
      <c r="N643" s="220"/>
      <c r="O643" s="220"/>
      <c r="P643" s="220"/>
      <c r="Q643" s="220"/>
      <c r="R643" s="220"/>
      <c r="S643" s="220"/>
      <c r="T643" s="221"/>
      <c r="AT643" s="222" t="s">
        <v>166</v>
      </c>
      <c r="AU643" s="222" t="s">
        <v>81</v>
      </c>
      <c r="AV643" s="14" t="s">
        <v>169</v>
      </c>
      <c r="AW643" s="14" t="s">
        <v>33</v>
      </c>
      <c r="AX643" s="14" t="s">
        <v>79</v>
      </c>
      <c r="AY643" s="222" t="s">
        <v>154</v>
      </c>
    </row>
    <row r="644" spans="1:65" s="15" customFormat="1" ht="11.25">
      <c r="B644" s="233"/>
      <c r="C644" s="234"/>
      <c r="D644" s="202" t="s">
        <v>166</v>
      </c>
      <c r="E644" s="235" t="s">
        <v>19</v>
      </c>
      <c r="F644" s="236" t="s">
        <v>2289</v>
      </c>
      <c r="G644" s="234"/>
      <c r="H644" s="235" t="s">
        <v>19</v>
      </c>
      <c r="I644" s="237"/>
      <c r="J644" s="234"/>
      <c r="K644" s="234"/>
      <c r="L644" s="238"/>
      <c r="M644" s="239"/>
      <c r="N644" s="240"/>
      <c r="O644" s="240"/>
      <c r="P644" s="240"/>
      <c r="Q644" s="240"/>
      <c r="R644" s="240"/>
      <c r="S644" s="240"/>
      <c r="T644" s="241"/>
      <c r="AT644" s="242" t="s">
        <v>166</v>
      </c>
      <c r="AU644" s="242" t="s">
        <v>81</v>
      </c>
      <c r="AV644" s="15" t="s">
        <v>79</v>
      </c>
      <c r="AW644" s="15" t="s">
        <v>33</v>
      </c>
      <c r="AX644" s="15" t="s">
        <v>72</v>
      </c>
      <c r="AY644" s="242" t="s">
        <v>154</v>
      </c>
    </row>
    <row r="645" spans="1:65" s="2" customFormat="1" ht="16.5" customHeight="1">
      <c r="A645" s="38"/>
      <c r="B645" s="39"/>
      <c r="C645" s="182" t="s">
        <v>1018</v>
      </c>
      <c r="D645" s="182" t="s">
        <v>157</v>
      </c>
      <c r="E645" s="183" t="s">
        <v>1302</v>
      </c>
      <c r="F645" s="184" t="s">
        <v>1303</v>
      </c>
      <c r="G645" s="185" t="s">
        <v>240</v>
      </c>
      <c r="H645" s="186">
        <v>8</v>
      </c>
      <c r="I645" s="187"/>
      <c r="J645" s="188">
        <f>ROUND(I645*H645,2)</f>
        <v>0</v>
      </c>
      <c r="K645" s="184" t="s">
        <v>161</v>
      </c>
      <c r="L645" s="43"/>
      <c r="M645" s="189" t="s">
        <v>19</v>
      </c>
      <c r="N645" s="190" t="s">
        <v>43</v>
      </c>
      <c r="O645" s="68"/>
      <c r="P645" s="191">
        <f>O645*H645</f>
        <v>0</v>
      </c>
      <c r="Q645" s="191">
        <v>0.2</v>
      </c>
      <c r="R645" s="191">
        <f>Q645*H645</f>
        <v>1.6</v>
      </c>
      <c r="S645" s="191">
        <v>0</v>
      </c>
      <c r="T645" s="192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193" t="s">
        <v>279</v>
      </c>
      <c r="AT645" s="193" t="s">
        <v>157</v>
      </c>
      <c r="AU645" s="193" t="s">
        <v>81</v>
      </c>
      <c r="AY645" s="21" t="s">
        <v>154</v>
      </c>
      <c r="BE645" s="194">
        <f>IF(N645="základní",J645,0)</f>
        <v>0</v>
      </c>
      <c r="BF645" s="194">
        <f>IF(N645="snížená",J645,0)</f>
        <v>0</v>
      </c>
      <c r="BG645" s="194">
        <f>IF(N645="zákl. přenesená",J645,0)</f>
        <v>0</v>
      </c>
      <c r="BH645" s="194">
        <f>IF(N645="sníž. přenesená",J645,0)</f>
        <v>0</v>
      </c>
      <c r="BI645" s="194">
        <f>IF(N645="nulová",J645,0)</f>
        <v>0</v>
      </c>
      <c r="BJ645" s="21" t="s">
        <v>79</v>
      </c>
      <c r="BK645" s="194">
        <f>ROUND(I645*H645,2)</f>
        <v>0</v>
      </c>
      <c r="BL645" s="21" t="s">
        <v>279</v>
      </c>
      <c r="BM645" s="193" t="s">
        <v>2290</v>
      </c>
    </row>
    <row r="646" spans="1:65" s="2" customFormat="1" ht="11.25">
      <c r="A646" s="38"/>
      <c r="B646" s="39"/>
      <c r="C646" s="40"/>
      <c r="D646" s="195" t="s">
        <v>164</v>
      </c>
      <c r="E646" s="40"/>
      <c r="F646" s="196" t="s">
        <v>1305</v>
      </c>
      <c r="G646" s="40"/>
      <c r="H646" s="40"/>
      <c r="I646" s="197"/>
      <c r="J646" s="40"/>
      <c r="K646" s="40"/>
      <c r="L646" s="43"/>
      <c r="M646" s="198"/>
      <c r="N646" s="199"/>
      <c r="O646" s="68"/>
      <c r="P646" s="68"/>
      <c r="Q646" s="68"/>
      <c r="R646" s="68"/>
      <c r="S646" s="68"/>
      <c r="T646" s="69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21" t="s">
        <v>164</v>
      </c>
      <c r="AU646" s="21" t="s">
        <v>81</v>
      </c>
    </row>
    <row r="647" spans="1:65" s="2" customFormat="1" ht="24.2" customHeight="1">
      <c r="A647" s="38"/>
      <c r="B647" s="39"/>
      <c r="C647" s="182" t="s">
        <v>1025</v>
      </c>
      <c r="D647" s="182" t="s">
        <v>157</v>
      </c>
      <c r="E647" s="183" t="s">
        <v>1307</v>
      </c>
      <c r="F647" s="184" t="s">
        <v>1308</v>
      </c>
      <c r="G647" s="185" t="s">
        <v>240</v>
      </c>
      <c r="H647" s="186">
        <v>8</v>
      </c>
      <c r="I647" s="187"/>
      <c r="J647" s="188">
        <f>ROUND(I647*H647,2)</f>
        <v>0</v>
      </c>
      <c r="K647" s="184" t="s">
        <v>161</v>
      </c>
      <c r="L647" s="43"/>
      <c r="M647" s="189" t="s">
        <v>19</v>
      </c>
      <c r="N647" s="190" t="s">
        <v>43</v>
      </c>
      <c r="O647" s="68"/>
      <c r="P647" s="191">
        <f>O647*H647</f>
        <v>0</v>
      </c>
      <c r="Q647" s="191">
        <v>0</v>
      </c>
      <c r="R647" s="191">
        <f>Q647*H647</f>
        <v>0</v>
      </c>
      <c r="S647" s="191">
        <v>0</v>
      </c>
      <c r="T647" s="192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193" t="s">
        <v>279</v>
      </c>
      <c r="AT647" s="193" t="s">
        <v>157</v>
      </c>
      <c r="AU647" s="193" t="s">
        <v>81</v>
      </c>
      <c r="AY647" s="21" t="s">
        <v>154</v>
      </c>
      <c r="BE647" s="194">
        <f>IF(N647="základní",J647,0)</f>
        <v>0</v>
      </c>
      <c r="BF647" s="194">
        <f>IF(N647="snížená",J647,0)</f>
        <v>0</v>
      </c>
      <c r="BG647" s="194">
        <f>IF(N647="zákl. přenesená",J647,0)</f>
        <v>0</v>
      </c>
      <c r="BH647" s="194">
        <f>IF(N647="sníž. přenesená",J647,0)</f>
        <v>0</v>
      </c>
      <c r="BI647" s="194">
        <f>IF(N647="nulová",J647,0)</f>
        <v>0</v>
      </c>
      <c r="BJ647" s="21" t="s">
        <v>79</v>
      </c>
      <c r="BK647" s="194">
        <f>ROUND(I647*H647,2)</f>
        <v>0</v>
      </c>
      <c r="BL647" s="21" t="s">
        <v>279</v>
      </c>
      <c r="BM647" s="193" t="s">
        <v>2291</v>
      </c>
    </row>
    <row r="648" spans="1:65" s="2" customFormat="1" ht="11.25">
      <c r="A648" s="38"/>
      <c r="B648" s="39"/>
      <c r="C648" s="40"/>
      <c r="D648" s="195" t="s">
        <v>164</v>
      </c>
      <c r="E648" s="40"/>
      <c r="F648" s="196" t="s">
        <v>1310</v>
      </c>
      <c r="G648" s="40"/>
      <c r="H648" s="40"/>
      <c r="I648" s="197"/>
      <c r="J648" s="40"/>
      <c r="K648" s="40"/>
      <c r="L648" s="43"/>
      <c r="M648" s="198"/>
      <c r="N648" s="199"/>
      <c r="O648" s="68"/>
      <c r="P648" s="68"/>
      <c r="Q648" s="68"/>
      <c r="R648" s="68"/>
      <c r="S648" s="68"/>
      <c r="T648" s="69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21" t="s">
        <v>164</v>
      </c>
      <c r="AU648" s="21" t="s">
        <v>81</v>
      </c>
    </row>
    <row r="649" spans="1:65" s="2" customFormat="1" ht="16.5" customHeight="1">
      <c r="A649" s="38"/>
      <c r="B649" s="39"/>
      <c r="C649" s="182" t="s">
        <v>1032</v>
      </c>
      <c r="D649" s="182" t="s">
        <v>157</v>
      </c>
      <c r="E649" s="183" t="s">
        <v>1312</v>
      </c>
      <c r="F649" s="184" t="s">
        <v>1313</v>
      </c>
      <c r="G649" s="185" t="s">
        <v>512</v>
      </c>
      <c r="H649" s="186">
        <v>0.4</v>
      </c>
      <c r="I649" s="187"/>
      <c r="J649" s="188">
        <f>ROUND(I649*H649,2)</f>
        <v>0</v>
      </c>
      <c r="K649" s="184" t="s">
        <v>19</v>
      </c>
      <c r="L649" s="43"/>
      <c r="M649" s="189" t="s">
        <v>19</v>
      </c>
      <c r="N649" s="190" t="s">
        <v>43</v>
      </c>
      <c r="O649" s="68"/>
      <c r="P649" s="191">
        <f>O649*H649</f>
        <v>0</v>
      </c>
      <c r="Q649" s="191">
        <v>0</v>
      </c>
      <c r="R649" s="191">
        <f>Q649*H649</f>
        <v>0</v>
      </c>
      <c r="S649" s="191">
        <v>0</v>
      </c>
      <c r="T649" s="192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193" t="s">
        <v>279</v>
      </c>
      <c r="AT649" s="193" t="s">
        <v>157</v>
      </c>
      <c r="AU649" s="193" t="s">
        <v>81</v>
      </c>
      <c r="AY649" s="21" t="s">
        <v>154</v>
      </c>
      <c r="BE649" s="194">
        <f>IF(N649="základní",J649,0)</f>
        <v>0</v>
      </c>
      <c r="BF649" s="194">
        <f>IF(N649="snížená",J649,0)</f>
        <v>0</v>
      </c>
      <c r="BG649" s="194">
        <f>IF(N649="zákl. přenesená",J649,0)</f>
        <v>0</v>
      </c>
      <c r="BH649" s="194">
        <f>IF(N649="sníž. přenesená",J649,0)</f>
        <v>0</v>
      </c>
      <c r="BI649" s="194">
        <f>IF(N649="nulová",J649,0)</f>
        <v>0</v>
      </c>
      <c r="BJ649" s="21" t="s">
        <v>79</v>
      </c>
      <c r="BK649" s="194">
        <f>ROUND(I649*H649,2)</f>
        <v>0</v>
      </c>
      <c r="BL649" s="21" t="s">
        <v>279</v>
      </c>
      <c r="BM649" s="193" t="s">
        <v>2292</v>
      </c>
    </row>
    <row r="650" spans="1:65" s="2" customFormat="1" ht="16.5" customHeight="1">
      <c r="A650" s="38"/>
      <c r="B650" s="39"/>
      <c r="C650" s="182" t="s">
        <v>1037</v>
      </c>
      <c r="D650" s="182" t="s">
        <v>157</v>
      </c>
      <c r="E650" s="183" t="s">
        <v>1316</v>
      </c>
      <c r="F650" s="184" t="s">
        <v>1317</v>
      </c>
      <c r="G650" s="185" t="s">
        <v>538</v>
      </c>
      <c r="H650" s="186">
        <v>16</v>
      </c>
      <c r="I650" s="187"/>
      <c r="J650" s="188">
        <f>ROUND(I650*H650,2)</f>
        <v>0</v>
      </c>
      <c r="K650" s="184" t="s">
        <v>19</v>
      </c>
      <c r="L650" s="43"/>
      <c r="M650" s="189" t="s">
        <v>19</v>
      </c>
      <c r="N650" s="190" t="s">
        <v>43</v>
      </c>
      <c r="O650" s="68"/>
      <c r="P650" s="191">
        <f>O650*H650</f>
        <v>0</v>
      </c>
      <c r="Q650" s="191">
        <v>5.0000000000000001E-3</v>
      </c>
      <c r="R650" s="191">
        <f>Q650*H650</f>
        <v>0.08</v>
      </c>
      <c r="S650" s="191">
        <v>0</v>
      </c>
      <c r="T650" s="192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193" t="s">
        <v>279</v>
      </c>
      <c r="AT650" s="193" t="s">
        <v>157</v>
      </c>
      <c r="AU650" s="193" t="s">
        <v>81</v>
      </c>
      <c r="AY650" s="21" t="s">
        <v>154</v>
      </c>
      <c r="BE650" s="194">
        <f>IF(N650="základní",J650,0)</f>
        <v>0</v>
      </c>
      <c r="BF650" s="194">
        <f>IF(N650="snížená",J650,0)</f>
        <v>0</v>
      </c>
      <c r="BG650" s="194">
        <f>IF(N650="zákl. přenesená",J650,0)</f>
        <v>0</v>
      </c>
      <c r="BH650" s="194">
        <f>IF(N650="sníž. přenesená",J650,0)</f>
        <v>0</v>
      </c>
      <c r="BI650" s="194">
        <f>IF(N650="nulová",J650,0)</f>
        <v>0</v>
      </c>
      <c r="BJ650" s="21" t="s">
        <v>79</v>
      </c>
      <c r="BK650" s="194">
        <f>ROUND(I650*H650,2)</f>
        <v>0</v>
      </c>
      <c r="BL650" s="21" t="s">
        <v>279</v>
      </c>
      <c r="BM650" s="193" t="s">
        <v>2293</v>
      </c>
    </row>
    <row r="651" spans="1:65" s="2" customFormat="1" ht="24.2" customHeight="1">
      <c r="A651" s="38"/>
      <c r="B651" s="39"/>
      <c r="C651" s="182" t="s">
        <v>1042</v>
      </c>
      <c r="D651" s="182" t="s">
        <v>157</v>
      </c>
      <c r="E651" s="183" t="s">
        <v>1320</v>
      </c>
      <c r="F651" s="184" t="s">
        <v>2294</v>
      </c>
      <c r="G651" s="185" t="s">
        <v>538</v>
      </c>
      <c r="H651" s="186">
        <v>1</v>
      </c>
      <c r="I651" s="187"/>
      <c r="J651" s="188">
        <f>ROUND(I651*H651,2)</f>
        <v>0</v>
      </c>
      <c r="K651" s="184" t="s">
        <v>19</v>
      </c>
      <c r="L651" s="43"/>
      <c r="M651" s="189" t="s">
        <v>19</v>
      </c>
      <c r="N651" s="190" t="s">
        <v>43</v>
      </c>
      <c r="O651" s="68"/>
      <c r="P651" s="191">
        <f>O651*H651</f>
        <v>0</v>
      </c>
      <c r="Q651" s="191">
        <v>4.5280000000000001E-2</v>
      </c>
      <c r="R651" s="191">
        <f>Q651*H651</f>
        <v>4.5280000000000001E-2</v>
      </c>
      <c r="S651" s="191">
        <v>0</v>
      </c>
      <c r="T651" s="192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193" t="s">
        <v>279</v>
      </c>
      <c r="AT651" s="193" t="s">
        <v>157</v>
      </c>
      <c r="AU651" s="193" t="s">
        <v>81</v>
      </c>
      <c r="AY651" s="21" t="s">
        <v>154</v>
      </c>
      <c r="BE651" s="194">
        <f>IF(N651="základní",J651,0)</f>
        <v>0</v>
      </c>
      <c r="BF651" s="194">
        <f>IF(N651="snížená",J651,0)</f>
        <v>0</v>
      </c>
      <c r="BG651" s="194">
        <f>IF(N651="zákl. přenesená",J651,0)</f>
        <v>0</v>
      </c>
      <c r="BH651" s="194">
        <f>IF(N651="sníž. přenesená",J651,0)</f>
        <v>0</v>
      </c>
      <c r="BI651" s="194">
        <f>IF(N651="nulová",J651,0)</f>
        <v>0</v>
      </c>
      <c r="BJ651" s="21" t="s">
        <v>79</v>
      </c>
      <c r="BK651" s="194">
        <f>ROUND(I651*H651,2)</f>
        <v>0</v>
      </c>
      <c r="BL651" s="21" t="s">
        <v>279</v>
      </c>
      <c r="BM651" s="193" t="s">
        <v>2295</v>
      </c>
    </row>
    <row r="652" spans="1:65" s="2" customFormat="1" ht="24.2" customHeight="1">
      <c r="A652" s="38"/>
      <c r="B652" s="39"/>
      <c r="C652" s="182" t="s">
        <v>1047</v>
      </c>
      <c r="D652" s="182" t="s">
        <v>157</v>
      </c>
      <c r="E652" s="183" t="s">
        <v>1324</v>
      </c>
      <c r="F652" s="184" t="s">
        <v>2296</v>
      </c>
      <c r="G652" s="185" t="s">
        <v>538</v>
      </c>
      <c r="H652" s="186">
        <v>2</v>
      </c>
      <c r="I652" s="187"/>
      <c r="J652" s="188">
        <f>ROUND(I652*H652,2)</f>
        <v>0</v>
      </c>
      <c r="K652" s="184" t="s">
        <v>19</v>
      </c>
      <c r="L652" s="43"/>
      <c r="M652" s="189" t="s">
        <v>19</v>
      </c>
      <c r="N652" s="190" t="s">
        <v>43</v>
      </c>
      <c r="O652" s="68"/>
      <c r="P652" s="191">
        <f>O652*H652</f>
        <v>0</v>
      </c>
      <c r="Q652" s="191">
        <v>0.02</v>
      </c>
      <c r="R652" s="191">
        <f>Q652*H652</f>
        <v>0.04</v>
      </c>
      <c r="S652" s="191">
        <v>0</v>
      </c>
      <c r="T652" s="192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193" t="s">
        <v>279</v>
      </c>
      <c r="AT652" s="193" t="s">
        <v>157</v>
      </c>
      <c r="AU652" s="193" t="s">
        <v>81</v>
      </c>
      <c r="AY652" s="21" t="s">
        <v>154</v>
      </c>
      <c r="BE652" s="194">
        <f>IF(N652="základní",J652,0)</f>
        <v>0</v>
      </c>
      <c r="BF652" s="194">
        <f>IF(N652="snížená",J652,0)</f>
        <v>0</v>
      </c>
      <c r="BG652" s="194">
        <f>IF(N652="zákl. přenesená",J652,0)</f>
        <v>0</v>
      </c>
      <c r="BH652" s="194">
        <f>IF(N652="sníž. přenesená",J652,0)</f>
        <v>0</v>
      </c>
      <c r="BI652" s="194">
        <f>IF(N652="nulová",J652,0)</f>
        <v>0</v>
      </c>
      <c r="BJ652" s="21" t="s">
        <v>79</v>
      </c>
      <c r="BK652" s="194">
        <f>ROUND(I652*H652,2)</f>
        <v>0</v>
      </c>
      <c r="BL652" s="21" t="s">
        <v>279</v>
      </c>
      <c r="BM652" s="193" t="s">
        <v>2297</v>
      </c>
    </row>
    <row r="653" spans="1:65" s="2" customFormat="1" ht="24.2" customHeight="1">
      <c r="A653" s="38"/>
      <c r="B653" s="39"/>
      <c r="C653" s="182" t="s">
        <v>1053</v>
      </c>
      <c r="D653" s="182" t="s">
        <v>157</v>
      </c>
      <c r="E653" s="183" t="s">
        <v>1328</v>
      </c>
      <c r="F653" s="184" t="s">
        <v>1329</v>
      </c>
      <c r="G653" s="185" t="s">
        <v>512</v>
      </c>
      <c r="H653" s="186">
        <v>1.7649999999999999</v>
      </c>
      <c r="I653" s="187"/>
      <c r="J653" s="188">
        <f>ROUND(I653*H653,2)</f>
        <v>0</v>
      </c>
      <c r="K653" s="184" t="s">
        <v>161</v>
      </c>
      <c r="L653" s="43"/>
      <c r="M653" s="189" t="s">
        <v>19</v>
      </c>
      <c r="N653" s="190" t="s">
        <v>43</v>
      </c>
      <c r="O653" s="68"/>
      <c r="P653" s="191">
        <f>O653*H653</f>
        <v>0</v>
      </c>
      <c r="Q653" s="191">
        <v>0</v>
      </c>
      <c r="R653" s="191">
        <f>Q653*H653</f>
        <v>0</v>
      </c>
      <c r="S653" s="191">
        <v>0</v>
      </c>
      <c r="T653" s="192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193" t="s">
        <v>279</v>
      </c>
      <c r="AT653" s="193" t="s">
        <v>157</v>
      </c>
      <c r="AU653" s="193" t="s">
        <v>81</v>
      </c>
      <c r="AY653" s="21" t="s">
        <v>154</v>
      </c>
      <c r="BE653" s="194">
        <f>IF(N653="základní",J653,0)</f>
        <v>0</v>
      </c>
      <c r="BF653" s="194">
        <f>IF(N653="snížená",J653,0)</f>
        <v>0</v>
      </c>
      <c r="BG653" s="194">
        <f>IF(N653="zákl. přenesená",J653,0)</f>
        <v>0</v>
      </c>
      <c r="BH653" s="194">
        <f>IF(N653="sníž. přenesená",J653,0)</f>
        <v>0</v>
      </c>
      <c r="BI653" s="194">
        <f>IF(N653="nulová",J653,0)</f>
        <v>0</v>
      </c>
      <c r="BJ653" s="21" t="s">
        <v>79</v>
      </c>
      <c r="BK653" s="194">
        <f>ROUND(I653*H653,2)</f>
        <v>0</v>
      </c>
      <c r="BL653" s="21" t="s">
        <v>279</v>
      </c>
      <c r="BM653" s="193" t="s">
        <v>2298</v>
      </c>
    </row>
    <row r="654" spans="1:65" s="2" customFormat="1" ht="11.25">
      <c r="A654" s="38"/>
      <c r="B654" s="39"/>
      <c r="C654" s="40"/>
      <c r="D654" s="195" t="s">
        <v>164</v>
      </c>
      <c r="E654" s="40"/>
      <c r="F654" s="196" t="s">
        <v>1331</v>
      </c>
      <c r="G654" s="40"/>
      <c r="H654" s="40"/>
      <c r="I654" s="197"/>
      <c r="J654" s="40"/>
      <c r="K654" s="40"/>
      <c r="L654" s="43"/>
      <c r="M654" s="198"/>
      <c r="N654" s="199"/>
      <c r="O654" s="68"/>
      <c r="P654" s="68"/>
      <c r="Q654" s="68"/>
      <c r="R654" s="68"/>
      <c r="S654" s="68"/>
      <c r="T654" s="69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21" t="s">
        <v>164</v>
      </c>
      <c r="AU654" s="21" t="s">
        <v>81</v>
      </c>
    </row>
    <row r="655" spans="1:65" s="12" customFormat="1" ht="22.9" customHeight="1">
      <c r="B655" s="166"/>
      <c r="C655" s="167"/>
      <c r="D655" s="168" t="s">
        <v>71</v>
      </c>
      <c r="E655" s="180" t="s">
        <v>1332</v>
      </c>
      <c r="F655" s="180" t="s">
        <v>2299</v>
      </c>
      <c r="G655" s="167"/>
      <c r="H655" s="167"/>
      <c r="I655" s="170"/>
      <c r="J655" s="181">
        <f>BK655</f>
        <v>0</v>
      </c>
      <c r="K655" s="167"/>
      <c r="L655" s="172"/>
      <c r="M655" s="173"/>
      <c r="N655" s="174"/>
      <c r="O655" s="174"/>
      <c r="P655" s="175">
        <f>SUM(P656:P658)</f>
        <v>0</v>
      </c>
      <c r="Q655" s="174"/>
      <c r="R655" s="175">
        <f>SUM(R656:R658)</f>
        <v>0</v>
      </c>
      <c r="S655" s="174"/>
      <c r="T655" s="176">
        <f>SUM(T656:T658)</f>
        <v>0</v>
      </c>
      <c r="AR655" s="177" t="s">
        <v>81</v>
      </c>
      <c r="AT655" s="178" t="s">
        <v>71</v>
      </c>
      <c r="AU655" s="178" t="s">
        <v>79</v>
      </c>
      <c r="AY655" s="177" t="s">
        <v>154</v>
      </c>
      <c r="BK655" s="179">
        <f>SUM(BK656:BK658)</f>
        <v>0</v>
      </c>
    </row>
    <row r="656" spans="1:65" s="2" customFormat="1" ht="37.9" customHeight="1">
      <c r="A656" s="38"/>
      <c r="B656" s="39"/>
      <c r="C656" s="182" t="s">
        <v>1059</v>
      </c>
      <c r="D656" s="182" t="s">
        <v>157</v>
      </c>
      <c r="E656" s="183" t="s">
        <v>2300</v>
      </c>
      <c r="F656" s="184" t="s">
        <v>2301</v>
      </c>
      <c r="G656" s="185" t="s">
        <v>538</v>
      </c>
      <c r="H656" s="186">
        <v>2</v>
      </c>
      <c r="I656" s="187"/>
      <c r="J656" s="188">
        <f>ROUND(I656*H656,2)</f>
        <v>0</v>
      </c>
      <c r="K656" s="184" t="s">
        <v>19</v>
      </c>
      <c r="L656" s="43"/>
      <c r="M656" s="189" t="s">
        <v>19</v>
      </c>
      <c r="N656" s="190" t="s">
        <v>43</v>
      </c>
      <c r="O656" s="68"/>
      <c r="P656" s="191">
        <f>O656*H656</f>
        <v>0</v>
      </c>
      <c r="Q656" s="191">
        <v>0</v>
      </c>
      <c r="R656" s="191">
        <f>Q656*H656</f>
        <v>0</v>
      </c>
      <c r="S656" s="191">
        <v>0</v>
      </c>
      <c r="T656" s="192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93" t="s">
        <v>279</v>
      </c>
      <c r="AT656" s="193" t="s">
        <v>157</v>
      </c>
      <c r="AU656" s="193" t="s">
        <v>81</v>
      </c>
      <c r="AY656" s="21" t="s">
        <v>154</v>
      </c>
      <c r="BE656" s="194">
        <f>IF(N656="základní",J656,0)</f>
        <v>0</v>
      </c>
      <c r="BF656" s="194">
        <f>IF(N656="snížená",J656,0)</f>
        <v>0</v>
      </c>
      <c r="BG656" s="194">
        <f>IF(N656="zákl. přenesená",J656,0)</f>
        <v>0</v>
      </c>
      <c r="BH656" s="194">
        <f>IF(N656="sníž. přenesená",J656,0)</f>
        <v>0</v>
      </c>
      <c r="BI656" s="194">
        <f>IF(N656="nulová",J656,0)</f>
        <v>0</v>
      </c>
      <c r="BJ656" s="21" t="s">
        <v>79</v>
      </c>
      <c r="BK656" s="194">
        <f>ROUND(I656*H656,2)</f>
        <v>0</v>
      </c>
      <c r="BL656" s="21" t="s">
        <v>279</v>
      </c>
      <c r="BM656" s="193" t="s">
        <v>2302</v>
      </c>
    </row>
    <row r="657" spans="1:65" s="2" customFormat="1" ht="24.2" customHeight="1">
      <c r="A657" s="38"/>
      <c r="B657" s="39"/>
      <c r="C657" s="182" t="s">
        <v>1064</v>
      </c>
      <c r="D657" s="182" t="s">
        <v>157</v>
      </c>
      <c r="E657" s="183" t="s">
        <v>1343</v>
      </c>
      <c r="F657" s="184" t="s">
        <v>1344</v>
      </c>
      <c r="G657" s="185" t="s">
        <v>1241</v>
      </c>
      <c r="H657" s="256"/>
      <c r="I657" s="187"/>
      <c r="J657" s="188">
        <f>ROUND(I657*H657,2)</f>
        <v>0</v>
      </c>
      <c r="K657" s="184" t="s">
        <v>161</v>
      </c>
      <c r="L657" s="43"/>
      <c r="M657" s="189" t="s">
        <v>19</v>
      </c>
      <c r="N657" s="190" t="s">
        <v>43</v>
      </c>
      <c r="O657" s="68"/>
      <c r="P657" s="191">
        <f>O657*H657</f>
        <v>0</v>
      </c>
      <c r="Q657" s="191">
        <v>0</v>
      </c>
      <c r="R657" s="191">
        <f>Q657*H657</f>
        <v>0</v>
      </c>
      <c r="S657" s="191">
        <v>0</v>
      </c>
      <c r="T657" s="192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193" t="s">
        <v>279</v>
      </c>
      <c r="AT657" s="193" t="s">
        <v>157</v>
      </c>
      <c r="AU657" s="193" t="s">
        <v>81</v>
      </c>
      <c r="AY657" s="21" t="s">
        <v>154</v>
      </c>
      <c r="BE657" s="194">
        <f>IF(N657="základní",J657,0)</f>
        <v>0</v>
      </c>
      <c r="BF657" s="194">
        <f>IF(N657="snížená",J657,0)</f>
        <v>0</v>
      </c>
      <c r="BG657" s="194">
        <f>IF(N657="zákl. přenesená",J657,0)</f>
        <v>0</v>
      </c>
      <c r="BH657" s="194">
        <f>IF(N657="sníž. přenesená",J657,0)</f>
        <v>0</v>
      </c>
      <c r="BI657" s="194">
        <f>IF(N657="nulová",J657,0)</f>
        <v>0</v>
      </c>
      <c r="BJ657" s="21" t="s">
        <v>79</v>
      </c>
      <c r="BK657" s="194">
        <f>ROUND(I657*H657,2)</f>
        <v>0</v>
      </c>
      <c r="BL657" s="21" t="s">
        <v>279</v>
      </c>
      <c r="BM657" s="193" t="s">
        <v>2303</v>
      </c>
    </row>
    <row r="658" spans="1:65" s="2" customFormat="1" ht="11.25">
      <c r="A658" s="38"/>
      <c r="B658" s="39"/>
      <c r="C658" s="40"/>
      <c r="D658" s="195" t="s">
        <v>164</v>
      </c>
      <c r="E658" s="40"/>
      <c r="F658" s="196" t="s">
        <v>1346</v>
      </c>
      <c r="G658" s="40"/>
      <c r="H658" s="40"/>
      <c r="I658" s="197"/>
      <c r="J658" s="40"/>
      <c r="K658" s="40"/>
      <c r="L658" s="43"/>
      <c r="M658" s="198"/>
      <c r="N658" s="199"/>
      <c r="O658" s="68"/>
      <c r="P658" s="68"/>
      <c r="Q658" s="68"/>
      <c r="R658" s="68"/>
      <c r="S658" s="68"/>
      <c r="T658" s="69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T658" s="21" t="s">
        <v>164</v>
      </c>
      <c r="AU658" s="21" t="s">
        <v>81</v>
      </c>
    </row>
    <row r="659" spans="1:65" s="12" customFormat="1" ht="22.9" customHeight="1">
      <c r="B659" s="166"/>
      <c r="C659" s="167"/>
      <c r="D659" s="168" t="s">
        <v>71</v>
      </c>
      <c r="E659" s="180" t="s">
        <v>2304</v>
      </c>
      <c r="F659" s="180" t="s">
        <v>2305</v>
      </c>
      <c r="G659" s="167"/>
      <c r="H659" s="167"/>
      <c r="I659" s="170"/>
      <c r="J659" s="181">
        <f>BK659</f>
        <v>0</v>
      </c>
      <c r="K659" s="167"/>
      <c r="L659" s="172"/>
      <c r="M659" s="173"/>
      <c r="N659" s="174"/>
      <c r="O659" s="174"/>
      <c r="P659" s="175">
        <f>SUM(P660:P662)</f>
        <v>0</v>
      </c>
      <c r="Q659" s="174"/>
      <c r="R659" s="175">
        <f>SUM(R660:R662)</f>
        <v>0</v>
      </c>
      <c r="S659" s="174"/>
      <c r="T659" s="176">
        <f>SUM(T660:T662)</f>
        <v>0</v>
      </c>
      <c r="AR659" s="177" t="s">
        <v>81</v>
      </c>
      <c r="AT659" s="178" t="s">
        <v>71</v>
      </c>
      <c r="AU659" s="178" t="s">
        <v>79</v>
      </c>
      <c r="AY659" s="177" t="s">
        <v>154</v>
      </c>
      <c r="BK659" s="179">
        <f>SUM(BK660:BK662)</f>
        <v>0</v>
      </c>
    </row>
    <row r="660" spans="1:65" s="2" customFormat="1" ht="44.25" customHeight="1">
      <c r="A660" s="38"/>
      <c r="B660" s="39"/>
      <c r="C660" s="182" t="s">
        <v>1069</v>
      </c>
      <c r="D660" s="182" t="s">
        <v>157</v>
      </c>
      <c r="E660" s="183" t="s">
        <v>2306</v>
      </c>
      <c r="F660" s="184" t="s">
        <v>2307</v>
      </c>
      <c r="G660" s="185" t="s">
        <v>538</v>
      </c>
      <c r="H660" s="186">
        <v>1</v>
      </c>
      <c r="I660" s="187"/>
      <c r="J660" s="188">
        <f>ROUND(I660*H660,2)</f>
        <v>0</v>
      </c>
      <c r="K660" s="184" t="s">
        <v>19</v>
      </c>
      <c r="L660" s="43"/>
      <c r="M660" s="189" t="s">
        <v>19</v>
      </c>
      <c r="N660" s="190" t="s">
        <v>43</v>
      </c>
      <c r="O660" s="68"/>
      <c r="P660" s="191">
        <f>O660*H660</f>
        <v>0</v>
      </c>
      <c r="Q660" s="191">
        <v>0</v>
      </c>
      <c r="R660" s="191">
        <f>Q660*H660</f>
        <v>0</v>
      </c>
      <c r="S660" s="191">
        <v>0</v>
      </c>
      <c r="T660" s="192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193" t="s">
        <v>279</v>
      </c>
      <c r="AT660" s="193" t="s">
        <v>157</v>
      </c>
      <c r="AU660" s="193" t="s">
        <v>81</v>
      </c>
      <c r="AY660" s="21" t="s">
        <v>154</v>
      </c>
      <c r="BE660" s="194">
        <f>IF(N660="základní",J660,0)</f>
        <v>0</v>
      </c>
      <c r="BF660" s="194">
        <f>IF(N660="snížená",J660,0)</f>
        <v>0</v>
      </c>
      <c r="BG660" s="194">
        <f>IF(N660="zákl. přenesená",J660,0)</f>
        <v>0</v>
      </c>
      <c r="BH660" s="194">
        <f>IF(N660="sníž. přenesená",J660,0)</f>
        <v>0</v>
      </c>
      <c r="BI660" s="194">
        <f>IF(N660="nulová",J660,0)</f>
        <v>0</v>
      </c>
      <c r="BJ660" s="21" t="s">
        <v>79</v>
      </c>
      <c r="BK660" s="194">
        <f>ROUND(I660*H660,2)</f>
        <v>0</v>
      </c>
      <c r="BL660" s="21" t="s">
        <v>279</v>
      </c>
      <c r="BM660" s="193" t="s">
        <v>2308</v>
      </c>
    </row>
    <row r="661" spans="1:65" s="2" customFormat="1" ht="24.2" customHeight="1">
      <c r="A661" s="38"/>
      <c r="B661" s="39"/>
      <c r="C661" s="182" t="s">
        <v>1076</v>
      </c>
      <c r="D661" s="182" t="s">
        <v>157</v>
      </c>
      <c r="E661" s="183" t="s">
        <v>1343</v>
      </c>
      <c r="F661" s="184" t="s">
        <v>1344</v>
      </c>
      <c r="G661" s="185" t="s">
        <v>1241</v>
      </c>
      <c r="H661" s="256"/>
      <c r="I661" s="187"/>
      <c r="J661" s="188">
        <f>ROUND(I661*H661,2)</f>
        <v>0</v>
      </c>
      <c r="K661" s="184" t="s">
        <v>161</v>
      </c>
      <c r="L661" s="43"/>
      <c r="M661" s="189" t="s">
        <v>19</v>
      </c>
      <c r="N661" s="190" t="s">
        <v>43</v>
      </c>
      <c r="O661" s="68"/>
      <c r="P661" s="191">
        <f>O661*H661</f>
        <v>0</v>
      </c>
      <c r="Q661" s="191">
        <v>0</v>
      </c>
      <c r="R661" s="191">
        <f>Q661*H661</f>
        <v>0</v>
      </c>
      <c r="S661" s="191">
        <v>0</v>
      </c>
      <c r="T661" s="192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193" t="s">
        <v>279</v>
      </c>
      <c r="AT661" s="193" t="s">
        <v>157</v>
      </c>
      <c r="AU661" s="193" t="s">
        <v>81</v>
      </c>
      <c r="AY661" s="21" t="s">
        <v>154</v>
      </c>
      <c r="BE661" s="194">
        <f>IF(N661="základní",J661,0)</f>
        <v>0</v>
      </c>
      <c r="BF661" s="194">
        <f>IF(N661="snížená",J661,0)</f>
        <v>0</v>
      </c>
      <c r="BG661" s="194">
        <f>IF(N661="zákl. přenesená",J661,0)</f>
        <v>0</v>
      </c>
      <c r="BH661" s="194">
        <f>IF(N661="sníž. přenesená",J661,0)</f>
        <v>0</v>
      </c>
      <c r="BI661" s="194">
        <f>IF(N661="nulová",J661,0)</f>
        <v>0</v>
      </c>
      <c r="BJ661" s="21" t="s">
        <v>79</v>
      </c>
      <c r="BK661" s="194">
        <f>ROUND(I661*H661,2)</f>
        <v>0</v>
      </c>
      <c r="BL661" s="21" t="s">
        <v>279</v>
      </c>
      <c r="BM661" s="193" t="s">
        <v>2309</v>
      </c>
    </row>
    <row r="662" spans="1:65" s="2" customFormat="1" ht="11.25">
      <c r="A662" s="38"/>
      <c r="B662" s="39"/>
      <c r="C662" s="40"/>
      <c r="D662" s="195" t="s">
        <v>164</v>
      </c>
      <c r="E662" s="40"/>
      <c r="F662" s="196" t="s">
        <v>1346</v>
      </c>
      <c r="G662" s="40"/>
      <c r="H662" s="40"/>
      <c r="I662" s="197"/>
      <c r="J662" s="40"/>
      <c r="K662" s="40"/>
      <c r="L662" s="43"/>
      <c r="M662" s="198"/>
      <c r="N662" s="199"/>
      <c r="O662" s="68"/>
      <c r="P662" s="68"/>
      <c r="Q662" s="68"/>
      <c r="R662" s="68"/>
      <c r="S662" s="68"/>
      <c r="T662" s="69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21" t="s">
        <v>164</v>
      </c>
      <c r="AU662" s="21" t="s">
        <v>81</v>
      </c>
    </row>
    <row r="663" spans="1:65" s="12" customFormat="1" ht="22.9" customHeight="1">
      <c r="B663" s="166"/>
      <c r="C663" s="167"/>
      <c r="D663" s="168" t="s">
        <v>71</v>
      </c>
      <c r="E663" s="180" t="s">
        <v>1347</v>
      </c>
      <c r="F663" s="180" t="s">
        <v>2310</v>
      </c>
      <c r="G663" s="167"/>
      <c r="H663" s="167"/>
      <c r="I663" s="170"/>
      <c r="J663" s="181">
        <f>BK663</f>
        <v>0</v>
      </c>
      <c r="K663" s="167"/>
      <c r="L663" s="172"/>
      <c r="M663" s="173"/>
      <c r="N663" s="174"/>
      <c r="O663" s="174"/>
      <c r="P663" s="175">
        <f>SUM(P664:P672)</f>
        <v>0</v>
      </c>
      <c r="Q663" s="174"/>
      <c r="R663" s="175">
        <f>SUM(R664:R672)</f>
        <v>2.1599999999999998E-2</v>
      </c>
      <c r="S663" s="174"/>
      <c r="T663" s="176">
        <f>SUM(T664:T672)</f>
        <v>0</v>
      </c>
      <c r="AR663" s="177" t="s">
        <v>81</v>
      </c>
      <c r="AT663" s="178" t="s">
        <v>71</v>
      </c>
      <c r="AU663" s="178" t="s">
        <v>79</v>
      </c>
      <c r="AY663" s="177" t="s">
        <v>154</v>
      </c>
      <c r="BK663" s="179">
        <f>SUM(BK664:BK672)</f>
        <v>0</v>
      </c>
    </row>
    <row r="664" spans="1:65" s="2" customFormat="1" ht="24.2" customHeight="1">
      <c r="A664" s="38"/>
      <c r="B664" s="39"/>
      <c r="C664" s="182" t="s">
        <v>1082</v>
      </c>
      <c r="D664" s="182" t="s">
        <v>157</v>
      </c>
      <c r="E664" s="183" t="s">
        <v>2311</v>
      </c>
      <c r="F664" s="184" t="s">
        <v>2312</v>
      </c>
      <c r="G664" s="185" t="s">
        <v>538</v>
      </c>
      <c r="H664" s="186">
        <v>8</v>
      </c>
      <c r="I664" s="187"/>
      <c r="J664" s="188">
        <f>ROUND(I664*H664,2)</f>
        <v>0</v>
      </c>
      <c r="K664" s="184" t="s">
        <v>161</v>
      </c>
      <c r="L664" s="43"/>
      <c r="M664" s="189" t="s">
        <v>19</v>
      </c>
      <c r="N664" s="190" t="s">
        <v>43</v>
      </c>
      <c r="O664" s="68"/>
      <c r="P664" s="191">
        <f>O664*H664</f>
        <v>0</v>
      </c>
      <c r="Q664" s="191">
        <v>1.7000000000000001E-4</v>
      </c>
      <c r="R664" s="191">
        <f>Q664*H664</f>
        <v>1.3600000000000001E-3</v>
      </c>
      <c r="S664" s="191">
        <v>0</v>
      </c>
      <c r="T664" s="192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193" t="s">
        <v>279</v>
      </c>
      <c r="AT664" s="193" t="s">
        <v>157</v>
      </c>
      <c r="AU664" s="193" t="s">
        <v>81</v>
      </c>
      <c r="AY664" s="21" t="s">
        <v>154</v>
      </c>
      <c r="BE664" s="194">
        <f>IF(N664="základní",J664,0)</f>
        <v>0</v>
      </c>
      <c r="BF664" s="194">
        <f>IF(N664="snížená",J664,0)</f>
        <v>0</v>
      </c>
      <c r="BG664" s="194">
        <f>IF(N664="zákl. přenesená",J664,0)</f>
        <v>0</v>
      </c>
      <c r="BH664" s="194">
        <f>IF(N664="sníž. přenesená",J664,0)</f>
        <v>0</v>
      </c>
      <c r="BI664" s="194">
        <f>IF(N664="nulová",J664,0)</f>
        <v>0</v>
      </c>
      <c r="BJ664" s="21" t="s">
        <v>79</v>
      </c>
      <c r="BK664" s="194">
        <f>ROUND(I664*H664,2)</f>
        <v>0</v>
      </c>
      <c r="BL664" s="21" t="s">
        <v>279</v>
      </c>
      <c r="BM664" s="193" t="s">
        <v>2313</v>
      </c>
    </row>
    <row r="665" spans="1:65" s="2" customFormat="1" ht="11.25">
      <c r="A665" s="38"/>
      <c r="B665" s="39"/>
      <c r="C665" s="40"/>
      <c r="D665" s="195" t="s">
        <v>164</v>
      </c>
      <c r="E665" s="40"/>
      <c r="F665" s="196" t="s">
        <v>2314</v>
      </c>
      <c r="G665" s="40"/>
      <c r="H665" s="40"/>
      <c r="I665" s="197"/>
      <c r="J665" s="40"/>
      <c r="K665" s="40"/>
      <c r="L665" s="43"/>
      <c r="M665" s="198"/>
      <c r="N665" s="199"/>
      <c r="O665" s="68"/>
      <c r="P665" s="68"/>
      <c r="Q665" s="68"/>
      <c r="R665" s="68"/>
      <c r="S665" s="68"/>
      <c r="T665" s="69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21" t="s">
        <v>164</v>
      </c>
      <c r="AU665" s="21" t="s">
        <v>81</v>
      </c>
    </row>
    <row r="666" spans="1:65" s="2" customFormat="1" ht="24.2" customHeight="1">
      <c r="A666" s="38"/>
      <c r="B666" s="39"/>
      <c r="C666" s="223" t="s">
        <v>1088</v>
      </c>
      <c r="D666" s="223" t="s">
        <v>192</v>
      </c>
      <c r="E666" s="224" t="s">
        <v>2315</v>
      </c>
      <c r="F666" s="225" t="s">
        <v>2316</v>
      </c>
      <c r="G666" s="226" t="s">
        <v>538</v>
      </c>
      <c r="H666" s="227">
        <v>8</v>
      </c>
      <c r="I666" s="228"/>
      <c r="J666" s="229">
        <f>ROUND(I666*H666,2)</f>
        <v>0</v>
      </c>
      <c r="K666" s="225" t="s">
        <v>161</v>
      </c>
      <c r="L666" s="230"/>
      <c r="M666" s="231" t="s">
        <v>19</v>
      </c>
      <c r="N666" s="232" t="s">
        <v>43</v>
      </c>
      <c r="O666" s="68"/>
      <c r="P666" s="191">
        <f>O666*H666</f>
        <v>0</v>
      </c>
      <c r="Q666" s="191">
        <v>1E-3</v>
      </c>
      <c r="R666" s="191">
        <f>Q666*H666</f>
        <v>8.0000000000000002E-3</v>
      </c>
      <c r="S666" s="191">
        <v>0</v>
      </c>
      <c r="T666" s="192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193" t="s">
        <v>380</v>
      </c>
      <c r="AT666" s="193" t="s">
        <v>192</v>
      </c>
      <c r="AU666" s="193" t="s">
        <v>81</v>
      </c>
      <c r="AY666" s="21" t="s">
        <v>154</v>
      </c>
      <c r="BE666" s="194">
        <f>IF(N666="základní",J666,0)</f>
        <v>0</v>
      </c>
      <c r="BF666" s="194">
        <f>IF(N666="snížená",J666,0)</f>
        <v>0</v>
      </c>
      <c r="BG666" s="194">
        <f>IF(N666="zákl. přenesená",J666,0)</f>
        <v>0</v>
      </c>
      <c r="BH666" s="194">
        <f>IF(N666="sníž. přenesená",J666,0)</f>
        <v>0</v>
      </c>
      <c r="BI666" s="194">
        <f>IF(N666="nulová",J666,0)</f>
        <v>0</v>
      </c>
      <c r="BJ666" s="21" t="s">
        <v>79</v>
      </c>
      <c r="BK666" s="194">
        <f>ROUND(I666*H666,2)</f>
        <v>0</v>
      </c>
      <c r="BL666" s="21" t="s">
        <v>279</v>
      </c>
      <c r="BM666" s="193" t="s">
        <v>2317</v>
      </c>
    </row>
    <row r="667" spans="1:65" s="2" customFormat="1" ht="24.2" customHeight="1">
      <c r="A667" s="38"/>
      <c r="B667" s="39"/>
      <c r="C667" s="182" t="s">
        <v>1094</v>
      </c>
      <c r="D667" s="182" t="s">
        <v>157</v>
      </c>
      <c r="E667" s="183" t="s">
        <v>2318</v>
      </c>
      <c r="F667" s="184" t="s">
        <v>2319</v>
      </c>
      <c r="G667" s="185" t="s">
        <v>538</v>
      </c>
      <c r="H667" s="186">
        <v>8</v>
      </c>
      <c r="I667" s="187"/>
      <c r="J667" s="188">
        <f>ROUND(I667*H667,2)</f>
        <v>0</v>
      </c>
      <c r="K667" s="184" t="s">
        <v>161</v>
      </c>
      <c r="L667" s="43"/>
      <c r="M667" s="189" t="s">
        <v>19</v>
      </c>
      <c r="N667" s="190" t="s">
        <v>43</v>
      </c>
      <c r="O667" s="68"/>
      <c r="P667" s="191">
        <f>O667*H667</f>
        <v>0</v>
      </c>
      <c r="Q667" s="191">
        <v>0</v>
      </c>
      <c r="R667" s="191">
        <f>Q667*H667</f>
        <v>0</v>
      </c>
      <c r="S667" s="191">
        <v>0</v>
      </c>
      <c r="T667" s="192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193" t="s">
        <v>279</v>
      </c>
      <c r="AT667" s="193" t="s">
        <v>157</v>
      </c>
      <c r="AU667" s="193" t="s">
        <v>81</v>
      </c>
      <c r="AY667" s="21" t="s">
        <v>154</v>
      </c>
      <c r="BE667" s="194">
        <f>IF(N667="základní",J667,0)</f>
        <v>0</v>
      </c>
      <c r="BF667" s="194">
        <f>IF(N667="snížená",J667,0)</f>
        <v>0</v>
      </c>
      <c r="BG667" s="194">
        <f>IF(N667="zákl. přenesená",J667,0)</f>
        <v>0</v>
      </c>
      <c r="BH667" s="194">
        <f>IF(N667="sníž. přenesená",J667,0)</f>
        <v>0</v>
      </c>
      <c r="BI667" s="194">
        <f>IF(N667="nulová",J667,0)</f>
        <v>0</v>
      </c>
      <c r="BJ667" s="21" t="s">
        <v>79</v>
      </c>
      <c r="BK667" s="194">
        <f>ROUND(I667*H667,2)</f>
        <v>0</v>
      </c>
      <c r="BL667" s="21" t="s">
        <v>279</v>
      </c>
      <c r="BM667" s="193" t="s">
        <v>2320</v>
      </c>
    </row>
    <row r="668" spans="1:65" s="2" customFormat="1" ht="11.25">
      <c r="A668" s="38"/>
      <c r="B668" s="39"/>
      <c r="C668" s="40"/>
      <c r="D668" s="195" t="s">
        <v>164</v>
      </c>
      <c r="E668" s="40"/>
      <c r="F668" s="196" t="s">
        <v>2321</v>
      </c>
      <c r="G668" s="40"/>
      <c r="H668" s="40"/>
      <c r="I668" s="197"/>
      <c r="J668" s="40"/>
      <c r="K668" s="40"/>
      <c r="L668" s="43"/>
      <c r="M668" s="198"/>
      <c r="N668" s="199"/>
      <c r="O668" s="68"/>
      <c r="P668" s="68"/>
      <c r="Q668" s="68"/>
      <c r="R668" s="68"/>
      <c r="S668" s="68"/>
      <c r="T668" s="69"/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T668" s="21" t="s">
        <v>164</v>
      </c>
      <c r="AU668" s="21" t="s">
        <v>81</v>
      </c>
    </row>
    <row r="669" spans="1:65" s="2" customFormat="1" ht="16.5" customHeight="1">
      <c r="A669" s="38"/>
      <c r="B669" s="39"/>
      <c r="C669" s="223" t="s">
        <v>1100</v>
      </c>
      <c r="D669" s="223" t="s">
        <v>192</v>
      </c>
      <c r="E669" s="224" t="s">
        <v>2322</v>
      </c>
      <c r="F669" s="225" t="s">
        <v>2323</v>
      </c>
      <c r="G669" s="226" t="s">
        <v>240</v>
      </c>
      <c r="H669" s="227">
        <v>47</v>
      </c>
      <c r="I669" s="228"/>
      <c r="J669" s="229">
        <f>ROUND(I669*H669,2)</f>
        <v>0</v>
      </c>
      <c r="K669" s="225" t="s">
        <v>161</v>
      </c>
      <c r="L669" s="230"/>
      <c r="M669" s="231" t="s">
        <v>19</v>
      </c>
      <c r="N669" s="232" t="s">
        <v>43</v>
      </c>
      <c r="O669" s="68"/>
      <c r="P669" s="191">
        <f>O669*H669</f>
        <v>0</v>
      </c>
      <c r="Q669" s="191">
        <v>2.4000000000000001E-4</v>
      </c>
      <c r="R669" s="191">
        <f>Q669*H669</f>
        <v>1.128E-2</v>
      </c>
      <c r="S669" s="191">
        <v>0</v>
      </c>
      <c r="T669" s="192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193" t="s">
        <v>380</v>
      </c>
      <c r="AT669" s="193" t="s">
        <v>192</v>
      </c>
      <c r="AU669" s="193" t="s">
        <v>81</v>
      </c>
      <c r="AY669" s="21" t="s">
        <v>154</v>
      </c>
      <c r="BE669" s="194">
        <f>IF(N669="základní",J669,0)</f>
        <v>0</v>
      </c>
      <c r="BF669" s="194">
        <f>IF(N669="snížená",J669,0)</f>
        <v>0</v>
      </c>
      <c r="BG669" s="194">
        <f>IF(N669="zákl. přenesená",J669,0)</f>
        <v>0</v>
      </c>
      <c r="BH669" s="194">
        <f>IF(N669="sníž. přenesená",J669,0)</f>
        <v>0</v>
      </c>
      <c r="BI669" s="194">
        <f>IF(N669="nulová",J669,0)</f>
        <v>0</v>
      </c>
      <c r="BJ669" s="21" t="s">
        <v>79</v>
      </c>
      <c r="BK669" s="194">
        <f>ROUND(I669*H669,2)</f>
        <v>0</v>
      </c>
      <c r="BL669" s="21" t="s">
        <v>279</v>
      </c>
      <c r="BM669" s="193" t="s">
        <v>2324</v>
      </c>
    </row>
    <row r="670" spans="1:65" s="2" customFormat="1" ht="16.5" customHeight="1">
      <c r="A670" s="38"/>
      <c r="B670" s="39"/>
      <c r="C670" s="223" t="s">
        <v>1105</v>
      </c>
      <c r="D670" s="223" t="s">
        <v>192</v>
      </c>
      <c r="E670" s="224" t="s">
        <v>2325</v>
      </c>
      <c r="F670" s="225" t="s">
        <v>2326</v>
      </c>
      <c r="G670" s="226" t="s">
        <v>538</v>
      </c>
      <c r="H670" s="227">
        <v>6</v>
      </c>
      <c r="I670" s="228"/>
      <c r="J670" s="229">
        <f>ROUND(I670*H670,2)</f>
        <v>0</v>
      </c>
      <c r="K670" s="225" t="s">
        <v>161</v>
      </c>
      <c r="L670" s="230"/>
      <c r="M670" s="231" t="s">
        <v>19</v>
      </c>
      <c r="N670" s="232" t="s">
        <v>43</v>
      </c>
      <c r="O670" s="68"/>
      <c r="P670" s="191">
        <f>O670*H670</f>
        <v>0</v>
      </c>
      <c r="Q670" s="191">
        <v>1.6000000000000001E-4</v>
      </c>
      <c r="R670" s="191">
        <f>Q670*H670</f>
        <v>9.6000000000000013E-4</v>
      </c>
      <c r="S670" s="191">
        <v>0</v>
      </c>
      <c r="T670" s="192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193" t="s">
        <v>380</v>
      </c>
      <c r="AT670" s="193" t="s">
        <v>192</v>
      </c>
      <c r="AU670" s="193" t="s">
        <v>81</v>
      </c>
      <c r="AY670" s="21" t="s">
        <v>154</v>
      </c>
      <c r="BE670" s="194">
        <f>IF(N670="základní",J670,0)</f>
        <v>0</v>
      </c>
      <c r="BF670" s="194">
        <f>IF(N670="snížená",J670,0)</f>
        <v>0</v>
      </c>
      <c r="BG670" s="194">
        <f>IF(N670="zákl. přenesená",J670,0)</f>
        <v>0</v>
      </c>
      <c r="BH670" s="194">
        <f>IF(N670="sníž. přenesená",J670,0)</f>
        <v>0</v>
      </c>
      <c r="BI670" s="194">
        <f>IF(N670="nulová",J670,0)</f>
        <v>0</v>
      </c>
      <c r="BJ670" s="21" t="s">
        <v>79</v>
      </c>
      <c r="BK670" s="194">
        <f>ROUND(I670*H670,2)</f>
        <v>0</v>
      </c>
      <c r="BL670" s="21" t="s">
        <v>279</v>
      </c>
      <c r="BM670" s="193" t="s">
        <v>2327</v>
      </c>
    </row>
    <row r="671" spans="1:65" s="2" customFormat="1" ht="24.2" customHeight="1">
      <c r="A671" s="38"/>
      <c r="B671" s="39"/>
      <c r="C671" s="182" t="s">
        <v>1110</v>
      </c>
      <c r="D671" s="182" t="s">
        <v>157</v>
      </c>
      <c r="E671" s="183" t="s">
        <v>1328</v>
      </c>
      <c r="F671" s="184" t="s">
        <v>1329</v>
      </c>
      <c r="G671" s="185" t="s">
        <v>512</v>
      </c>
      <c r="H671" s="186">
        <v>780.18</v>
      </c>
      <c r="I671" s="187"/>
      <c r="J671" s="188">
        <f>ROUND(I671*H671,2)</f>
        <v>0</v>
      </c>
      <c r="K671" s="184" t="s">
        <v>161</v>
      </c>
      <c r="L671" s="43"/>
      <c r="M671" s="189" t="s">
        <v>19</v>
      </c>
      <c r="N671" s="190" t="s">
        <v>43</v>
      </c>
      <c r="O671" s="68"/>
      <c r="P671" s="191">
        <f>O671*H671</f>
        <v>0</v>
      </c>
      <c r="Q671" s="191">
        <v>0</v>
      </c>
      <c r="R671" s="191">
        <f>Q671*H671</f>
        <v>0</v>
      </c>
      <c r="S671" s="191">
        <v>0</v>
      </c>
      <c r="T671" s="192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193" t="s">
        <v>279</v>
      </c>
      <c r="AT671" s="193" t="s">
        <v>157</v>
      </c>
      <c r="AU671" s="193" t="s">
        <v>81</v>
      </c>
      <c r="AY671" s="21" t="s">
        <v>154</v>
      </c>
      <c r="BE671" s="194">
        <f>IF(N671="základní",J671,0)</f>
        <v>0</v>
      </c>
      <c r="BF671" s="194">
        <f>IF(N671="snížená",J671,0)</f>
        <v>0</v>
      </c>
      <c r="BG671" s="194">
        <f>IF(N671="zákl. přenesená",J671,0)</f>
        <v>0</v>
      </c>
      <c r="BH671" s="194">
        <f>IF(N671="sníž. přenesená",J671,0)</f>
        <v>0</v>
      </c>
      <c r="BI671" s="194">
        <f>IF(N671="nulová",J671,0)</f>
        <v>0</v>
      </c>
      <c r="BJ671" s="21" t="s">
        <v>79</v>
      </c>
      <c r="BK671" s="194">
        <f>ROUND(I671*H671,2)</f>
        <v>0</v>
      </c>
      <c r="BL671" s="21" t="s">
        <v>279</v>
      </c>
      <c r="BM671" s="193" t="s">
        <v>2328</v>
      </c>
    </row>
    <row r="672" spans="1:65" s="2" customFormat="1" ht="11.25">
      <c r="A672" s="38"/>
      <c r="B672" s="39"/>
      <c r="C672" s="40"/>
      <c r="D672" s="195" t="s">
        <v>164</v>
      </c>
      <c r="E672" s="40"/>
      <c r="F672" s="196" t="s">
        <v>1331</v>
      </c>
      <c r="G672" s="40"/>
      <c r="H672" s="40"/>
      <c r="I672" s="197"/>
      <c r="J672" s="40"/>
      <c r="K672" s="40"/>
      <c r="L672" s="43"/>
      <c r="M672" s="198"/>
      <c r="N672" s="199"/>
      <c r="O672" s="68"/>
      <c r="P672" s="68"/>
      <c r="Q672" s="68"/>
      <c r="R672" s="68"/>
      <c r="S672" s="68"/>
      <c r="T672" s="69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21" t="s">
        <v>164</v>
      </c>
      <c r="AU672" s="21" t="s">
        <v>81</v>
      </c>
    </row>
    <row r="673" spans="1:65" s="12" customFormat="1" ht="22.9" customHeight="1">
      <c r="B673" s="166"/>
      <c r="C673" s="167"/>
      <c r="D673" s="168" t="s">
        <v>71</v>
      </c>
      <c r="E673" s="180" t="s">
        <v>1392</v>
      </c>
      <c r="F673" s="180" t="s">
        <v>1393</v>
      </c>
      <c r="G673" s="167"/>
      <c r="H673" s="167"/>
      <c r="I673" s="170"/>
      <c r="J673" s="181">
        <f>BK673</f>
        <v>0</v>
      </c>
      <c r="K673" s="167"/>
      <c r="L673" s="172"/>
      <c r="M673" s="173"/>
      <c r="N673" s="174"/>
      <c r="O673" s="174"/>
      <c r="P673" s="175">
        <f>SUM(P674:P690)</f>
        <v>0</v>
      </c>
      <c r="Q673" s="174"/>
      <c r="R673" s="175">
        <f>SUM(R674:R690)</f>
        <v>8.1192E-3</v>
      </c>
      <c r="S673" s="174"/>
      <c r="T673" s="176">
        <f>SUM(T674:T690)</f>
        <v>0</v>
      </c>
      <c r="AR673" s="177" t="s">
        <v>81</v>
      </c>
      <c r="AT673" s="178" t="s">
        <v>71</v>
      </c>
      <c r="AU673" s="178" t="s">
        <v>79</v>
      </c>
      <c r="AY673" s="177" t="s">
        <v>154</v>
      </c>
      <c r="BK673" s="179">
        <f>SUM(BK674:BK690)</f>
        <v>0</v>
      </c>
    </row>
    <row r="674" spans="1:65" s="2" customFormat="1" ht="16.5" customHeight="1">
      <c r="A674" s="38"/>
      <c r="B674" s="39"/>
      <c r="C674" s="182" t="s">
        <v>1116</v>
      </c>
      <c r="D674" s="182" t="s">
        <v>157</v>
      </c>
      <c r="E674" s="183" t="s">
        <v>1416</v>
      </c>
      <c r="F674" s="184" t="s">
        <v>1417</v>
      </c>
      <c r="G674" s="185" t="s">
        <v>160</v>
      </c>
      <c r="H674" s="186">
        <v>20.297999999999998</v>
      </c>
      <c r="I674" s="187"/>
      <c r="J674" s="188">
        <f>ROUND(I674*H674,2)</f>
        <v>0</v>
      </c>
      <c r="K674" s="184" t="s">
        <v>161</v>
      </c>
      <c r="L674" s="43"/>
      <c r="M674" s="189" t="s">
        <v>19</v>
      </c>
      <c r="N674" s="190" t="s">
        <v>43</v>
      </c>
      <c r="O674" s="68"/>
      <c r="P674" s="191">
        <f>O674*H674</f>
        <v>0</v>
      </c>
      <c r="Q674" s="191">
        <v>2.0000000000000002E-5</v>
      </c>
      <c r="R674" s="191">
        <f>Q674*H674</f>
        <v>4.0596000000000002E-4</v>
      </c>
      <c r="S674" s="191">
        <v>0</v>
      </c>
      <c r="T674" s="192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193" t="s">
        <v>279</v>
      </c>
      <c r="AT674" s="193" t="s">
        <v>157</v>
      </c>
      <c r="AU674" s="193" t="s">
        <v>81</v>
      </c>
      <c r="AY674" s="21" t="s">
        <v>154</v>
      </c>
      <c r="BE674" s="194">
        <f>IF(N674="základní",J674,0)</f>
        <v>0</v>
      </c>
      <c r="BF674" s="194">
        <f>IF(N674="snížená",J674,0)</f>
        <v>0</v>
      </c>
      <c r="BG674" s="194">
        <f>IF(N674="zákl. přenesená",J674,0)</f>
        <v>0</v>
      </c>
      <c r="BH674" s="194">
        <f>IF(N674="sníž. přenesená",J674,0)</f>
        <v>0</v>
      </c>
      <c r="BI674" s="194">
        <f>IF(N674="nulová",J674,0)</f>
        <v>0</v>
      </c>
      <c r="BJ674" s="21" t="s">
        <v>79</v>
      </c>
      <c r="BK674" s="194">
        <f>ROUND(I674*H674,2)</f>
        <v>0</v>
      </c>
      <c r="BL674" s="21" t="s">
        <v>279</v>
      </c>
      <c r="BM674" s="193" t="s">
        <v>2329</v>
      </c>
    </row>
    <row r="675" spans="1:65" s="2" customFormat="1" ht="11.25">
      <c r="A675" s="38"/>
      <c r="B675" s="39"/>
      <c r="C675" s="40"/>
      <c r="D675" s="195" t="s">
        <v>164</v>
      </c>
      <c r="E675" s="40"/>
      <c r="F675" s="196" t="s">
        <v>1419</v>
      </c>
      <c r="G675" s="40"/>
      <c r="H675" s="40"/>
      <c r="I675" s="197"/>
      <c r="J675" s="40"/>
      <c r="K675" s="40"/>
      <c r="L675" s="43"/>
      <c r="M675" s="198"/>
      <c r="N675" s="199"/>
      <c r="O675" s="68"/>
      <c r="P675" s="68"/>
      <c r="Q675" s="68"/>
      <c r="R675" s="68"/>
      <c r="S675" s="68"/>
      <c r="T675" s="69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T675" s="21" t="s">
        <v>164</v>
      </c>
      <c r="AU675" s="21" t="s">
        <v>81</v>
      </c>
    </row>
    <row r="676" spans="1:65" s="13" customFormat="1" ht="11.25">
      <c r="B676" s="200"/>
      <c r="C676" s="201"/>
      <c r="D676" s="202" t="s">
        <v>166</v>
      </c>
      <c r="E676" s="203" t="s">
        <v>19</v>
      </c>
      <c r="F676" s="204" t="s">
        <v>2330</v>
      </c>
      <c r="G676" s="201"/>
      <c r="H676" s="205">
        <v>15.257999999999999</v>
      </c>
      <c r="I676" s="206"/>
      <c r="J676" s="201"/>
      <c r="K676" s="201"/>
      <c r="L676" s="207"/>
      <c r="M676" s="208"/>
      <c r="N676" s="209"/>
      <c r="O676" s="209"/>
      <c r="P676" s="209"/>
      <c r="Q676" s="209"/>
      <c r="R676" s="209"/>
      <c r="S676" s="209"/>
      <c r="T676" s="210"/>
      <c r="AT676" s="211" t="s">
        <v>166</v>
      </c>
      <c r="AU676" s="211" t="s">
        <v>81</v>
      </c>
      <c r="AV676" s="13" t="s">
        <v>81</v>
      </c>
      <c r="AW676" s="13" t="s">
        <v>33</v>
      </c>
      <c r="AX676" s="13" t="s">
        <v>72</v>
      </c>
      <c r="AY676" s="211" t="s">
        <v>154</v>
      </c>
    </row>
    <row r="677" spans="1:65" s="13" customFormat="1" ht="11.25">
      <c r="B677" s="200"/>
      <c r="C677" s="201"/>
      <c r="D677" s="202" t="s">
        <v>166</v>
      </c>
      <c r="E677" s="203" t="s">
        <v>19</v>
      </c>
      <c r="F677" s="204" t="s">
        <v>2331</v>
      </c>
      <c r="G677" s="201"/>
      <c r="H677" s="205">
        <v>5.04</v>
      </c>
      <c r="I677" s="206"/>
      <c r="J677" s="201"/>
      <c r="K677" s="201"/>
      <c r="L677" s="207"/>
      <c r="M677" s="208"/>
      <c r="N677" s="209"/>
      <c r="O677" s="209"/>
      <c r="P677" s="209"/>
      <c r="Q677" s="209"/>
      <c r="R677" s="209"/>
      <c r="S677" s="209"/>
      <c r="T677" s="210"/>
      <c r="AT677" s="211" t="s">
        <v>166</v>
      </c>
      <c r="AU677" s="211" t="s">
        <v>81</v>
      </c>
      <c r="AV677" s="13" t="s">
        <v>81</v>
      </c>
      <c r="AW677" s="13" t="s">
        <v>33</v>
      </c>
      <c r="AX677" s="13" t="s">
        <v>72</v>
      </c>
      <c r="AY677" s="211" t="s">
        <v>154</v>
      </c>
    </row>
    <row r="678" spans="1:65" s="14" customFormat="1" ht="11.25">
      <c r="B678" s="212"/>
      <c r="C678" s="213"/>
      <c r="D678" s="202" t="s">
        <v>166</v>
      </c>
      <c r="E678" s="214" t="s">
        <v>19</v>
      </c>
      <c r="F678" s="215" t="s">
        <v>168</v>
      </c>
      <c r="G678" s="213"/>
      <c r="H678" s="216">
        <v>20.297999999999998</v>
      </c>
      <c r="I678" s="217"/>
      <c r="J678" s="213"/>
      <c r="K678" s="213"/>
      <c r="L678" s="218"/>
      <c r="M678" s="219"/>
      <c r="N678" s="220"/>
      <c r="O678" s="220"/>
      <c r="P678" s="220"/>
      <c r="Q678" s="220"/>
      <c r="R678" s="220"/>
      <c r="S678" s="220"/>
      <c r="T678" s="221"/>
      <c r="AT678" s="222" t="s">
        <v>166</v>
      </c>
      <c r="AU678" s="222" t="s">
        <v>81</v>
      </c>
      <c r="AV678" s="14" t="s">
        <v>169</v>
      </c>
      <c r="AW678" s="14" t="s">
        <v>33</v>
      </c>
      <c r="AX678" s="14" t="s">
        <v>79</v>
      </c>
      <c r="AY678" s="222" t="s">
        <v>154</v>
      </c>
    </row>
    <row r="679" spans="1:65" s="2" customFormat="1" ht="16.5" customHeight="1">
      <c r="A679" s="38"/>
      <c r="B679" s="39"/>
      <c r="C679" s="182" t="s">
        <v>1122</v>
      </c>
      <c r="D679" s="182" t="s">
        <v>157</v>
      </c>
      <c r="E679" s="183" t="s">
        <v>1424</v>
      </c>
      <c r="F679" s="184" t="s">
        <v>1425</v>
      </c>
      <c r="G679" s="185" t="s">
        <v>160</v>
      </c>
      <c r="H679" s="186">
        <v>20.297999999999998</v>
      </c>
      <c r="I679" s="187"/>
      <c r="J679" s="188">
        <f>ROUND(I679*H679,2)</f>
        <v>0</v>
      </c>
      <c r="K679" s="184" t="s">
        <v>161</v>
      </c>
      <c r="L679" s="43"/>
      <c r="M679" s="189" t="s">
        <v>19</v>
      </c>
      <c r="N679" s="190" t="s">
        <v>43</v>
      </c>
      <c r="O679" s="68"/>
      <c r="P679" s="191">
        <f>O679*H679</f>
        <v>0</v>
      </c>
      <c r="Q679" s="191">
        <v>1.3999999999999999E-4</v>
      </c>
      <c r="R679" s="191">
        <f>Q679*H679</f>
        <v>2.8417199999999994E-3</v>
      </c>
      <c r="S679" s="191">
        <v>0</v>
      </c>
      <c r="T679" s="192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193" t="s">
        <v>279</v>
      </c>
      <c r="AT679" s="193" t="s">
        <v>157</v>
      </c>
      <c r="AU679" s="193" t="s">
        <v>81</v>
      </c>
      <c r="AY679" s="21" t="s">
        <v>154</v>
      </c>
      <c r="BE679" s="194">
        <f>IF(N679="základní",J679,0)</f>
        <v>0</v>
      </c>
      <c r="BF679" s="194">
        <f>IF(N679="snížená",J679,0)</f>
        <v>0</v>
      </c>
      <c r="BG679" s="194">
        <f>IF(N679="zákl. přenesená",J679,0)</f>
        <v>0</v>
      </c>
      <c r="BH679" s="194">
        <f>IF(N679="sníž. přenesená",J679,0)</f>
        <v>0</v>
      </c>
      <c r="BI679" s="194">
        <f>IF(N679="nulová",J679,0)</f>
        <v>0</v>
      </c>
      <c r="BJ679" s="21" t="s">
        <v>79</v>
      </c>
      <c r="BK679" s="194">
        <f>ROUND(I679*H679,2)</f>
        <v>0</v>
      </c>
      <c r="BL679" s="21" t="s">
        <v>279</v>
      </c>
      <c r="BM679" s="193" t="s">
        <v>2332</v>
      </c>
    </row>
    <row r="680" spans="1:65" s="2" customFormat="1" ht="11.25">
      <c r="A680" s="38"/>
      <c r="B680" s="39"/>
      <c r="C680" s="40"/>
      <c r="D680" s="195" t="s">
        <v>164</v>
      </c>
      <c r="E680" s="40"/>
      <c r="F680" s="196" t="s">
        <v>1427</v>
      </c>
      <c r="G680" s="40"/>
      <c r="H680" s="40"/>
      <c r="I680" s="197"/>
      <c r="J680" s="40"/>
      <c r="K680" s="40"/>
      <c r="L680" s="43"/>
      <c r="M680" s="198"/>
      <c r="N680" s="199"/>
      <c r="O680" s="68"/>
      <c r="P680" s="68"/>
      <c r="Q680" s="68"/>
      <c r="R680" s="68"/>
      <c r="S680" s="68"/>
      <c r="T680" s="69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T680" s="21" t="s">
        <v>164</v>
      </c>
      <c r="AU680" s="21" t="s">
        <v>81</v>
      </c>
    </row>
    <row r="681" spans="1:65" s="13" customFormat="1" ht="11.25">
      <c r="B681" s="200"/>
      <c r="C681" s="201"/>
      <c r="D681" s="202" t="s">
        <v>166</v>
      </c>
      <c r="E681" s="203" t="s">
        <v>19</v>
      </c>
      <c r="F681" s="204" t="s">
        <v>2330</v>
      </c>
      <c r="G681" s="201"/>
      <c r="H681" s="205">
        <v>15.257999999999999</v>
      </c>
      <c r="I681" s="206"/>
      <c r="J681" s="201"/>
      <c r="K681" s="201"/>
      <c r="L681" s="207"/>
      <c r="M681" s="208"/>
      <c r="N681" s="209"/>
      <c r="O681" s="209"/>
      <c r="P681" s="209"/>
      <c r="Q681" s="209"/>
      <c r="R681" s="209"/>
      <c r="S681" s="209"/>
      <c r="T681" s="210"/>
      <c r="AT681" s="211" t="s">
        <v>166</v>
      </c>
      <c r="AU681" s="211" t="s">
        <v>81</v>
      </c>
      <c r="AV681" s="13" t="s">
        <v>81</v>
      </c>
      <c r="AW681" s="13" t="s">
        <v>33</v>
      </c>
      <c r="AX681" s="13" t="s">
        <v>72</v>
      </c>
      <c r="AY681" s="211" t="s">
        <v>154</v>
      </c>
    </row>
    <row r="682" spans="1:65" s="13" customFormat="1" ht="11.25">
      <c r="B682" s="200"/>
      <c r="C682" s="201"/>
      <c r="D682" s="202" t="s">
        <v>166</v>
      </c>
      <c r="E682" s="203" t="s">
        <v>19</v>
      </c>
      <c r="F682" s="204" t="s">
        <v>2331</v>
      </c>
      <c r="G682" s="201"/>
      <c r="H682" s="205">
        <v>5.04</v>
      </c>
      <c r="I682" s="206"/>
      <c r="J682" s="201"/>
      <c r="K682" s="201"/>
      <c r="L682" s="207"/>
      <c r="M682" s="208"/>
      <c r="N682" s="209"/>
      <c r="O682" s="209"/>
      <c r="P682" s="209"/>
      <c r="Q682" s="209"/>
      <c r="R682" s="209"/>
      <c r="S682" s="209"/>
      <c r="T682" s="210"/>
      <c r="AT682" s="211" t="s">
        <v>166</v>
      </c>
      <c r="AU682" s="211" t="s">
        <v>81</v>
      </c>
      <c r="AV682" s="13" t="s">
        <v>81</v>
      </c>
      <c r="AW682" s="13" t="s">
        <v>33</v>
      </c>
      <c r="AX682" s="13" t="s">
        <v>72</v>
      </c>
      <c r="AY682" s="211" t="s">
        <v>154</v>
      </c>
    </row>
    <row r="683" spans="1:65" s="14" customFormat="1" ht="11.25">
      <c r="B683" s="212"/>
      <c r="C683" s="213"/>
      <c r="D683" s="202" t="s">
        <v>166</v>
      </c>
      <c r="E683" s="214" t="s">
        <v>19</v>
      </c>
      <c r="F683" s="215" t="s">
        <v>168</v>
      </c>
      <c r="G683" s="213"/>
      <c r="H683" s="216">
        <v>20.297999999999998</v>
      </c>
      <c r="I683" s="217"/>
      <c r="J683" s="213"/>
      <c r="K683" s="213"/>
      <c r="L683" s="218"/>
      <c r="M683" s="219"/>
      <c r="N683" s="220"/>
      <c r="O683" s="220"/>
      <c r="P683" s="220"/>
      <c r="Q683" s="220"/>
      <c r="R683" s="220"/>
      <c r="S683" s="220"/>
      <c r="T683" s="221"/>
      <c r="AT683" s="222" t="s">
        <v>166</v>
      </c>
      <c r="AU683" s="222" t="s">
        <v>81</v>
      </c>
      <c r="AV683" s="14" t="s">
        <v>169</v>
      </c>
      <c r="AW683" s="14" t="s">
        <v>33</v>
      </c>
      <c r="AX683" s="14" t="s">
        <v>79</v>
      </c>
      <c r="AY683" s="222" t="s">
        <v>154</v>
      </c>
    </row>
    <row r="684" spans="1:65" s="2" customFormat="1" ht="16.5" customHeight="1">
      <c r="A684" s="38"/>
      <c r="B684" s="39"/>
      <c r="C684" s="182" t="s">
        <v>1127</v>
      </c>
      <c r="D684" s="182" t="s">
        <v>157</v>
      </c>
      <c r="E684" s="183" t="s">
        <v>1429</v>
      </c>
      <c r="F684" s="184" t="s">
        <v>1430</v>
      </c>
      <c r="G684" s="185" t="s">
        <v>160</v>
      </c>
      <c r="H684" s="186">
        <v>20.297999999999998</v>
      </c>
      <c r="I684" s="187"/>
      <c r="J684" s="188">
        <f>ROUND(I684*H684,2)</f>
        <v>0</v>
      </c>
      <c r="K684" s="184" t="s">
        <v>161</v>
      </c>
      <c r="L684" s="43"/>
      <c r="M684" s="189" t="s">
        <v>19</v>
      </c>
      <c r="N684" s="190" t="s">
        <v>43</v>
      </c>
      <c r="O684" s="68"/>
      <c r="P684" s="191">
        <f>O684*H684</f>
        <v>0</v>
      </c>
      <c r="Q684" s="191">
        <v>1.2E-4</v>
      </c>
      <c r="R684" s="191">
        <f>Q684*H684</f>
        <v>2.4357599999999999E-3</v>
      </c>
      <c r="S684" s="191">
        <v>0</v>
      </c>
      <c r="T684" s="192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193" t="s">
        <v>279</v>
      </c>
      <c r="AT684" s="193" t="s">
        <v>157</v>
      </c>
      <c r="AU684" s="193" t="s">
        <v>81</v>
      </c>
      <c r="AY684" s="21" t="s">
        <v>154</v>
      </c>
      <c r="BE684" s="194">
        <f>IF(N684="základní",J684,0)</f>
        <v>0</v>
      </c>
      <c r="BF684" s="194">
        <f>IF(N684="snížená",J684,0)</f>
        <v>0</v>
      </c>
      <c r="BG684" s="194">
        <f>IF(N684="zákl. přenesená",J684,0)</f>
        <v>0</v>
      </c>
      <c r="BH684" s="194">
        <f>IF(N684="sníž. přenesená",J684,0)</f>
        <v>0</v>
      </c>
      <c r="BI684" s="194">
        <f>IF(N684="nulová",J684,0)</f>
        <v>0</v>
      </c>
      <c r="BJ684" s="21" t="s">
        <v>79</v>
      </c>
      <c r="BK684" s="194">
        <f>ROUND(I684*H684,2)</f>
        <v>0</v>
      </c>
      <c r="BL684" s="21" t="s">
        <v>279</v>
      </c>
      <c r="BM684" s="193" t="s">
        <v>2333</v>
      </c>
    </row>
    <row r="685" spans="1:65" s="2" customFormat="1" ht="11.25">
      <c r="A685" s="38"/>
      <c r="B685" s="39"/>
      <c r="C685" s="40"/>
      <c r="D685" s="195" t="s">
        <v>164</v>
      </c>
      <c r="E685" s="40"/>
      <c r="F685" s="196" t="s">
        <v>1432</v>
      </c>
      <c r="G685" s="40"/>
      <c r="H685" s="40"/>
      <c r="I685" s="197"/>
      <c r="J685" s="40"/>
      <c r="K685" s="40"/>
      <c r="L685" s="43"/>
      <c r="M685" s="198"/>
      <c r="N685" s="199"/>
      <c r="O685" s="68"/>
      <c r="P685" s="68"/>
      <c r="Q685" s="68"/>
      <c r="R685" s="68"/>
      <c r="S685" s="68"/>
      <c r="T685" s="69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T685" s="21" t="s">
        <v>164</v>
      </c>
      <c r="AU685" s="21" t="s">
        <v>81</v>
      </c>
    </row>
    <row r="686" spans="1:65" s="13" customFormat="1" ht="11.25">
      <c r="B686" s="200"/>
      <c r="C686" s="201"/>
      <c r="D686" s="202" t="s">
        <v>166</v>
      </c>
      <c r="E686" s="203" t="s">
        <v>19</v>
      </c>
      <c r="F686" s="204" t="s">
        <v>2330</v>
      </c>
      <c r="G686" s="201"/>
      <c r="H686" s="205">
        <v>15.257999999999999</v>
      </c>
      <c r="I686" s="206"/>
      <c r="J686" s="201"/>
      <c r="K686" s="201"/>
      <c r="L686" s="207"/>
      <c r="M686" s="208"/>
      <c r="N686" s="209"/>
      <c r="O686" s="209"/>
      <c r="P686" s="209"/>
      <c r="Q686" s="209"/>
      <c r="R686" s="209"/>
      <c r="S686" s="209"/>
      <c r="T686" s="210"/>
      <c r="AT686" s="211" t="s">
        <v>166</v>
      </c>
      <c r="AU686" s="211" t="s">
        <v>81</v>
      </c>
      <c r="AV686" s="13" t="s">
        <v>81</v>
      </c>
      <c r="AW686" s="13" t="s">
        <v>33</v>
      </c>
      <c r="AX686" s="13" t="s">
        <v>72</v>
      </c>
      <c r="AY686" s="211" t="s">
        <v>154</v>
      </c>
    </row>
    <row r="687" spans="1:65" s="13" customFormat="1" ht="11.25">
      <c r="B687" s="200"/>
      <c r="C687" s="201"/>
      <c r="D687" s="202" t="s">
        <v>166</v>
      </c>
      <c r="E687" s="203" t="s">
        <v>19</v>
      </c>
      <c r="F687" s="204" t="s">
        <v>2331</v>
      </c>
      <c r="G687" s="201"/>
      <c r="H687" s="205">
        <v>5.04</v>
      </c>
      <c r="I687" s="206"/>
      <c r="J687" s="201"/>
      <c r="K687" s="201"/>
      <c r="L687" s="207"/>
      <c r="M687" s="208"/>
      <c r="N687" s="209"/>
      <c r="O687" s="209"/>
      <c r="P687" s="209"/>
      <c r="Q687" s="209"/>
      <c r="R687" s="209"/>
      <c r="S687" s="209"/>
      <c r="T687" s="210"/>
      <c r="AT687" s="211" t="s">
        <v>166</v>
      </c>
      <c r="AU687" s="211" t="s">
        <v>81</v>
      </c>
      <c r="AV687" s="13" t="s">
        <v>81</v>
      </c>
      <c r="AW687" s="13" t="s">
        <v>33</v>
      </c>
      <c r="AX687" s="13" t="s">
        <v>72</v>
      </c>
      <c r="AY687" s="211" t="s">
        <v>154</v>
      </c>
    </row>
    <row r="688" spans="1:65" s="14" customFormat="1" ht="11.25">
      <c r="B688" s="212"/>
      <c r="C688" s="213"/>
      <c r="D688" s="202" t="s">
        <v>166</v>
      </c>
      <c r="E688" s="214" t="s">
        <v>19</v>
      </c>
      <c r="F688" s="215" t="s">
        <v>168</v>
      </c>
      <c r="G688" s="213"/>
      <c r="H688" s="216">
        <v>20.297999999999998</v>
      </c>
      <c r="I688" s="217"/>
      <c r="J688" s="213"/>
      <c r="K688" s="213"/>
      <c r="L688" s="218"/>
      <c r="M688" s="219"/>
      <c r="N688" s="220"/>
      <c r="O688" s="220"/>
      <c r="P688" s="220"/>
      <c r="Q688" s="220"/>
      <c r="R688" s="220"/>
      <c r="S688" s="220"/>
      <c r="T688" s="221"/>
      <c r="AT688" s="222" t="s">
        <v>166</v>
      </c>
      <c r="AU688" s="222" t="s">
        <v>81</v>
      </c>
      <c r="AV688" s="14" t="s">
        <v>169</v>
      </c>
      <c r="AW688" s="14" t="s">
        <v>33</v>
      </c>
      <c r="AX688" s="14" t="s">
        <v>79</v>
      </c>
      <c r="AY688" s="222" t="s">
        <v>154</v>
      </c>
    </row>
    <row r="689" spans="1:65" s="2" customFormat="1" ht="16.5" customHeight="1">
      <c r="A689" s="38"/>
      <c r="B689" s="39"/>
      <c r="C689" s="182" t="s">
        <v>1132</v>
      </c>
      <c r="D689" s="182" t="s">
        <v>157</v>
      </c>
      <c r="E689" s="183" t="s">
        <v>1434</v>
      </c>
      <c r="F689" s="184" t="s">
        <v>1435</v>
      </c>
      <c r="G689" s="185" t="s">
        <v>160</v>
      </c>
      <c r="H689" s="186">
        <v>20.297999999999998</v>
      </c>
      <c r="I689" s="187"/>
      <c r="J689" s="188">
        <f>ROUND(I689*H689,2)</f>
        <v>0</v>
      </c>
      <c r="K689" s="184" t="s">
        <v>161</v>
      </c>
      <c r="L689" s="43"/>
      <c r="M689" s="189" t="s">
        <v>19</v>
      </c>
      <c r="N689" s="190" t="s">
        <v>43</v>
      </c>
      <c r="O689" s="68"/>
      <c r="P689" s="191">
        <f>O689*H689</f>
        <v>0</v>
      </c>
      <c r="Q689" s="191">
        <v>1.2E-4</v>
      </c>
      <c r="R689" s="191">
        <f>Q689*H689</f>
        <v>2.4357599999999999E-3</v>
      </c>
      <c r="S689" s="191">
        <v>0</v>
      </c>
      <c r="T689" s="192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193" t="s">
        <v>279</v>
      </c>
      <c r="AT689" s="193" t="s">
        <v>157</v>
      </c>
      <c r="AU689" s="193" t="s">
        <v>81</v>
      </c>
      <c r="AY689" s="21" t="s">
        <v>154</v>
      </c>
      <c r="BE689" s="194">
        <f>IF(N689="základní",J689,0)</f>
        <v>0</v>
      </c>
      <c r="BF689" s="194">
        <f>IF(N689="snížená",J689,0)</f>
        <v>0</v>
      </c>
      <c r="BG689" s="194">
        <f>IF(N689="zákl. přenesená",J689,0)</f>
        <v>0</v>
      </c>
      <c r="BH689" s="194">
        <f>IF(N689="sníž. přenesená",J689,0)</f>
        <v>0</v>
      </c>
      <c r="BI689" s="194">
        <f>IF(N689="nulová",J689,0)</f>
        <v>0</v>
      </c>
      <c r="BJ689" s="21" t="s">
        <v>79</v>
      </c>
      <c r="BK689" s="194">
        <f>ROUND(I689*H689,2)</f>
        <v>0</v>
      </c>
      <c r="BL689" s="21" t="s">
        <v>279</v>
      </c>
      <c r="BM689" s="193" t="s">
        <v>2334</v>
      </c>
    </row>
    <row r="690" spans="1:65" s="2" customFormat="1" ht="11.25">
      <c r="A690" s="38"/>
      <c r="B690" s="39"/>
      <c r="C690" s="40"/>
      <c r="D690" s="195" t="s">
        <v>164</v>
      </c>
      <c r="E690" s="40"/>
      <c r="F690" s="196" t="s">
        <v>1437</v>
      </c>
      <c r="G690" s="40"/>
      <c r="H690" s="40"/>
      <c r="I690" s="197"/>
      <c r="J690" s="40"/>
      <c r="K690" s="40"/>
      <c r="L690" s="43"/>
      <c r="M690" s="198"/>
      <c r="N690" s="199"/>
      <c r="O690" s="68"/>
      <c r="P690" s="68"/>
      <c r="Q690" s="68"/>
      <c r="R690" s="68"/>
      <c r="S690" s="68"/>
      <c r="T690" s="69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T690" s="21" t="s">
        <v>164</v>
      </c>
      <c r="AU690" s="21" t="s">
        <v>81</v>
      </c>
    </row>
    <row r="691" spans="1:65" s="12" customFormat="1" ht="22.9" customHeight="1">
      <c r="B691" s="166"/>
      <c r="C691" s="167"/>
      <c r="D691" s="168" t="s">
        <v>71</v>
      </c>
      <c r="E691" s="180" t="s">
        <v>1449</v>
      </c>
      <c r="F691" s="180" t="s">
        <v>1450</v>
      </c>
      <c r="G691" s="167"/>
      <c r="H691" s="167"/>
      <c r="I691" s="170"/>
      <c r="J691" s="181">
        <f>BK691</f>
        <v>0</v>
      </c>
      <c r="K691" s="167"/>
      <c r="L691" s="172"/>
      <c r="M691" s="173"/>
      <c r="N691" s="174"/>
      <c r="O691" s="174"/>
      <c r="P691" s="175">
        <f>SUM(P692:P729)</f>
        <v>0</v>
      </c>
      <c r="Q691" s="174"/>
      <c r="R691" s="175">
        <f>SUM(R692:R729)</f>
        <v>0.24060414999999999</v>
      </c>
      <c r="S691" s="174"/>
      <c r="T691" s="176">
        <f>SUM(T692:T729)</f>
        <v>1.252905E-2</v>
      </c>
      <c r="AR691" s="177" t="s">
        <v>81</v>
      </c>
      <c r="AT691" s="178" t="s">
        <v>71</v>
      </c>
      <c r="AU691" s="178" t="s">
        <v>79</v>
      </c>
      <c r="AY691" s="177" t="s">
        <v>154</v>
      </c>
      <c r="BK691" s="179">
        <f>SUM(BK692:BK729)</f>
        <v>0</v>
      </c>
    </row>
    <row r="692" spans="1:65" s="2" customFormat="1" ht="16.5" customHeight="1">
      <c r="A692" s="38"/>
      <c r="B692" s="39"/>
      <c r="C692" s="182" t="s">
        <v>1138</v>
      </c>
      <c r="D692" s="182" t="s">
        <v>157</v>
      </c>
      <c r="E692" s="183" t="s">
        <v>1452</v>
      </c>
      <c r="F692" s="184" t="s">
        <v>1453</v>
      </c>
      <c r="G692" s="185" t="s">
        <v>160</v>
      </c>
      <c r="H692" s="186">
        <v>154.11000000000001</v>
      </c>
      <c r="I692" s="187"/>
      <c r="J692" s="188">
        <f>ROUND(I692*H692,2)</f>
        <v>0</v>
      </c>
      <c r="K692" s="184" t="s">
        <v>161</v>
      </c>
      <c r="L692" s="43"/>
      <c r="M692" s="189" t="s">
        <v>19</v>
      </c>
      <c r="N692" s="190" t="s">
        <v>43</v>
      </c>
      <c r="O692" s="68"/>
      <c r="P692" s="191">
        <f>O692*H692</f>
        <v>0</v>
      </c>
      <c r="Q692" s="191">
        <v>9.8999999999999999E-4</v>
      </c>
      <c r="R692" s="191">
        <f>Q692*H692</f>
        <v>0.15256890000000001</v>
      </c>
      <c r="S692" s="191">
        <v>6.0000000000000002E-5</v>
      </c>
      <c r="T692" s="192">
        <f>S692*H692</f>
        <v>9.2466000000000007E-3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193" t="s">
        <v>279</v>
      </c>
      <c r="AT692" s="193" t="s">
        <v>157</v>
      </c>
      <c r="AU692" s="193" t="s">
        <v>81</v>
      </c>
      <c r="AY692" s="21" t="s">
        <v>154</v>
      </c>
      <c r="BE692" s="194">
        <f>IF(N692="základní",J692,0)</f>
        <v>0</v>
      </c>
      <c r="BF692" s="194">
        <f>IF(N692="snížená",J692,0)</f>
        <v>0</v>
      </c>
      <c r="BG692" s="194">
        <f>IF(N692="zákl. přenesená",J692,0)</f>
        <v>0</v>
      </c>
      <c r="BH692" s="194">
        <f>IF(N692="sníž. přenesená",J692,0)</f>
        <v>0</v>
      </c>
      <c r="BI692" s="194">
        <f>IF(N692="nulová",J692,0)</f>
        <v>0</v>
      </c>
      <c r="BJ692" s="21" t="s">
        <v>79</v>
      </c>
      <c r="BK692" s="194">
        <f>ROUND(I692*H692,2)</f>
        <v>0</v>
      </c>
      <c r="BL692" s="21" t="s">
        <v>279</v>
      </c>
      <c r="BM692" s="193" t="s">
        <v>2335</v>
      </c>
    </row>
    <row r="693" spans="1:65" s="2" customFormat="1" ht="11.25">
      <c r="A693" s="38"/>
      <c r="B693" s="39"/>
      <c r="C693" s="40"/>
      <c r="D693" s="195" t="s">
        <v>164</v>
      </c>
      <c r="E693" s="40"/>
      <c r="F693" s="196" t="s">
        <v>1455</v>
      </c>
      <c r="G693" s="40"/>
      <c r="H693" s="40"/>
      <c r="I693" s="197"/>
      <c r="J693" s="40"/>
      <c r="K693" s="40"/>
      <c r="L693" s="43"/>
      <c r="M693" s="198"/>
      <c r="N693" s="199"/>
      <c r="O693" s="68"/>
      <c r="P693" s="68"/>
      <c r="Q693" s="68"/>
      <c r="R693" s="68"/>
      <c r="S693" s="68"/>
      <c r="T693" s="69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21" t="s">
        <v>164</v>
      </c>
      <c r="AU693" s="21" t="s">
        <v>81</v>
      </c>
    </row>
    <row r="694" spans="1:65" s="13" customFormat="1" ht="11.25">
      <c r="B694" s="200"/>
      <c r="C694" s="201"/>
      <c r="D694" s="202" t="s">
        <v>166</v>
      </c>
      <c r="E694" s="203" t="s">
        <v>19</v>
      </c>
      <c r="F694" s="204" t="s">
        <v>2336</v>
      </c>
      <c r="G694" s="201"/>
      <c r="H694" s="205">
        <v>140.01</v>
      </c>
      <c r="I694" s="206"/>
      <c r="J694" s="201"/>
      <c r="K694" s="201"/>
      <c r="L694" s="207"/>
      <c r="M694" s="208"/>
      <c r="N694" s="209"/>
      <c r="O694" s="209"/>
      <c r="P694" s="209"/>
      <c r="Q694" s="209"/>
      <c r="R694" s="209"/>
      <c r="S694" s="209"/>
      <c r="T694" s="210"/>
      <c r="AT694" s="211" t="s">
        <v>166</v>
      </c>
      <c r="AU694" s="211" t="s">
        <v>81</v>
      </c>
      <c r="AV694" s="13" t="s">
        <v>81</v>
      </c>
      <c r="AW694" s="13" t="s">
        <v>33</v>
      </c>
      <c r="AX694" s="13" t="s">
        <v>72</v>
      </c>
      <c r="AY694" s="211" t="s">
        <v>154</v>
      </c>
    </row>
    <row r="695" spans="1:65" s="13" customFormat="1" ht="11.25">
      <c r="B695" s="200"/>
      <c r="C695" s="201"/>
      <c r="D695" s="202" t="s">
        <v>166</v>
      </c>
      <c r="E695" s="203" t="s">
        <v>19</v>
      </c>
      <c r="F695" s="204" t="s">
        <v>2337</v>
      </c>
      <c r="G695" s="201"/>
      <c r="H695" s="205">
        <v>14.1</v>
      </c>
      <c r="I695" s="206"/>
      <c r="J695" s="201"/>
      <c r="K695" s="201"/>
      <c r="L695" s="207"/>
      <c r="M695" s="208"/>
      <c r="N695" s="209"/>
      <c r="O695" s="209"/>
      <c r="P695" s="209"/>
      <c r="Q695" s="209"/>
      <c r="R695" s="209"/>
      <c r="S695" s="209"/>
      <c r="T695" s="210"/>
      <c r="AT695" s="211" t="s">
        <v>166</v>
      </c>
      <c r="AU695" s="211" t="s">
        <v>81</v>
      </c>
      <c r="AV695" s="13" t="s">
        <v>81</v>
      </c>
      <c r="AW695" s="13" t="s">
        <v>33</v>
      </c>
      <c r="AX695" s="13" t="s">
        <v>72</v>
      </c>
      <c r="AY695" s="211" t="s">
        <v>154</v>
      </c>
    </row>
    <row r="696" spans="1:65" s="14" customFormat="1" ht="11.25">
      <c r="B696" s="212"/>
      <c r="C696" s="213"/>
      <c r="D696" s="202" t="s">
        <v>166</v>
      </c>
      <c r="E696" s="214" t="s">
        <v>19</v>
      </c>
      <c r="F696" s="215" t="s">
        <v>168</v>
      </c>
      <c r="G696" s="213"/>
      <c r="H696" s="216">
        <v>154.11000000000001</v>
      </c>
      <c r="I696" s="217"/>
      <c r="J696" s="213"/>
      <c r="K696" s="213"/>
      <c r="L696" s="218"/>
      <c r="M696" s="219"/>
      <c r="N696" s="220"/>
      <c r="O696" s="220"/>
      <c r="P696" s="220"/>
      <c r="Q696" s="220"/>
      <c r="R696" s="220"/>
      <c r="S696" s="220"/>
      <c r="T696" s="221"/>
      <c r="AT696" s="222" t="s">
        <v>166</v>
      </c>
      <c r="AU696" s="222" t="s">
        <v>81</v>
      </c>
      <c r="AV696" s="14" t="s">
        <v>169</v>
      </c>
      <c r="AW696" s="14" t="s">
        <v>33</v>
      </c>
      <c r="AX696" s="14" t="s">
        <v>79</v>
      </c>
      <c r="AY696" s="222" t="s">
        <v>154</v>
      </c>
    </row>
    <row r="697" spans="1:65" s="2" customFormat="1" ht="24.2" customHeight="1">
      <c r="A697" s="38"/>
      <c r="B697" s="39"/>
      <c r="C697" s="182" t="s">
        <v>1145</v>
      </c>
      <c r="D697" s="182" t="s">
        <v>157</v>
      </c>
      <c r="E697" s="183" t="s">
        <v>1459</v>
      </c>
      <c r="F697" s="184" t="s">
        <v>1460</v>
      </c>
      <c r="G697" s="185" t="s">
        <v>160</v>
      </c>
      <c r="H697" s="186">
        <v>109.41500000000001</v>
      </c>
      <c r="I697" s="187"/>
      <c r="J697" s="188">
        <f>ROUND(I697*H697,2)</f>
        <v>0</v>
      </c>
      <c r="K697" s="184" t="s">
        <v>161</v>
      </c>
      <c r="L697" s="43"/>
      <c r="M697" s="189" t="s">
        <v>19</v>
      </c>
      <c r="N697" s="190" t="s">
        <v>43</v>
      </c>
      <c r="O697" s="68"/>
      <c r="P697" s="191">
        <f>O697*H697</f>
        <v>0</v>
      </c>
      <c r="Q697" s="191">
        <v>0</v>
      </c>
      <c r="R697" s="191">
        <f>Q697*H697</f>
        <v>0</v>
      </c>
      <c r="S697" s="191">
        <v>3.0000000000000001E-5</v>
      </c>
      <c r="T697" s="192">
        <f>S697*H697</f>
        <v>3.2824500000000001E-3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193" t="s">
        <v>279</v>
      </c>
      <c r="AT697" s="193" t="s">
        <v>157</v>
      </c>
      <c r="AU697" s="193" t="s">
        <v>81</v>
      </c>
      <c r="AY697" s="21" t="s">
        <v>154</v>
      </c>
      <c r="BE697" s="194">
        <f>IF(N697="základní",J697,0)</f>
        <v>0</v>
      </c>
      <c r="BF697" s="194">
        <f>IF(N697="snížená",J697,0)</f>
        <v>0</v>
      </c>
      <c r="BG697" s="194">
        <f>IF(N697="zákl. přenesená",J697,0)</f>
        <v>0</v>
      </c>
      <c r="BH697" s="194">
        <f>IF(N697="sníž. přenesená",J697,0)</f>
        <v>0</v>
      </c>
      <c r="BI697" s="194">
        <f>IF(N697="nulová",J697,0)</f>
        <v>0</v>
      </c>
      <c r="BJ697" s="21" t="s">
        <v>79</v>
      </c>
      <c r="BK697" s="194">
        <f>ROUND(I697*H697,2)</f>
        <v>0</v>
      </c>
      <c r="BL697" s="21" t="s">
        <v>279</v>
      </c>
      <c r="BM697" s="193" t="s">
        <v>2338</v>
      </c>
    </row>
    <row r="698" spans="1:65" s="2" customFormat="1" ht="11.25">
      <c r="A698" s="38"/>
      <c r="B698" s="39"/>
      <c r="C698" s="40"/>
      <c r="D698" s="195" t="s">
        <v>164</v>
      </c>
      <c r="E698" s="40"/>
      <c r="F698" s="196" t="s">
        <v>1462</v>
      </c>
      <c r="G698" s="40"/>
      <c r="H698" s="40"/>
      <c r="I698" s="197"/>
      <c r="J698" s="40"/>
      <c r="K698" s="40"/>
      <c r="L698" s="43"/>
      <c r="M698" s="198"/>
      <c r="N698" s="199"/>
      <c r="O698" s="68"/>
      <c r="P698" s="68"/>
      <c r="Q698" s="68"/>
      <c r="R698" s="68"/>
      <c r="S698" s="68"/>
      <c r="T698" s="69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T698" s="21" t="s">
        <v>164</v>
      </c>
      <c r="AU698" s="21" t="s">
        <v>81</v>
      </c>
    </row>
    <row r="699" spans="1:65" s="13" customFormat="1" ht="11.25">
      <c r="B699" s="200"/>
      <c r="C699" s="201"/>
      <c r="D699" s="202" t="s">
        <v>166</v>
      </c>
      <c r="E699" s="203" t="s">
        <v>19</v>
      </c>
      <c r="F699" s="204" t="s">
        <v>2339</v>
      </c>
      <c r="G699" s="201"/>
      <c r="H699" s="205">
        <v>48.66</v>
      </c>
      <c r="I699" s="206"/>
      <c r="J699" s="201"/>
      <c r="K699" s="201"/>
      <c r="L699" s="207"/>
      <c r="M699" s="208"/>
      <c r="N699" s="209"/>
      <c r="O699" s="209"/>
      <c r="P699" s="209"/>
      <c r="Q699" s="209"/>
      <c r="R699" s="209"/>
      <c r="S699" s="209"/>
      <c r="T699" s="210"/>
      <c r="AT699" s="211" t="s">
        <v>166</v>
      </c>
      <c r="AU699" s="211" t="s">
        <v>81</v>
      </c>
      <c r="AV699" s="13" t="s">
        <v>81</v>
      </c>
      <c r="AW699" s="13" t="s">
        <v>33</v>
      </c>
      <c r="AX699" s="13" t="s">
        <v>72</v>
      </c>
      <c r="AY699" s="211" t="s">
        <v>154</v>
      </c>
    </row>
    <row r="700" spans="1:65" s="13" customFormat="1" ht="11.25">
      <c r="B700" s="200"/>
      <c r="C700" s="201"/>
      <c r="D700" s="202" t="s">
        <v>166</v>
      </c>
      <c r="E700" s="203" t="s">
        <v>19</v>
      </c>
      <c r="F700" s="204" t="s">
        <v>2340</v>
      </c>
      <c r="G700" s="201"/>
      <c r="H700" s="205">
        <v>0.625</v>
      </c>
      <c r="I700" s="206"/>
      <c r="J700" s="201"/>
      <c r="K700" s="201"/>
      <c r="L700" s="207"/>
      <c r="M700" s="208"/>
      <c r="N700" s="209"/>
      <c r="O700" s="209"/>
      <c r="P700" s="209"/>
      <c r="Q700" s="209"/>
      <c r="R700" s="209"/>
      <c r="S700" s="209"/>
      <c r="T700" s="210"/>
      <c r="AT700" s="211" t="s">
        <v>166</v>
      </c>
      <c r="AU700" s="211" t="s">
        <v>81</v>
      </c>
      <c r="AV700" s="13" t="s">
        <v>81</v>
      </c>
      <c r="AW700" s="13" t="s">
        <v>33</v>
      </c>
      <c r="AX700" s="13" t="s">
        <v>72</v>
      </c>
      <c r="AY700" s="211" t="s">
        <v>154</v>
      </c>
    </row>
    <row r="701" spans="1:65" s="13" customFormat="1" ht="11.25">
      <c r="B701" s="200"/>
      <c r="C701" s="201"/>
      <c r="D701" s="202" t="s">
        <v>166</v>
      </c>
      <c r="E701" s="203" t="s">
        <v>19</v>
      </c>
      <c r="F701" s="204" t="s">
        <v>2341</v>
      </c>
      <c r="G701" s="201"/>
      <c r="H701" s="205">
        <v>8.0500000000000007</v>
      </c>
      <c r="I701" s="206"/>
      <c r="J701" s="201"/>
      <c r="K701" s="201"/>
      <c r="L701" s="207"/>
      <c r="M701" s="208"/>
      <c r="N701" s="209"/>
      <c r="O701" s="209"/>
      <c r="P701" s="209"/>
      <c r="Q701" s="209"/>
      <c r="R701" s="209"/>
      <c r="S701" s="209"/>
      <c r="T701" s="210"/>
      <c r="AT701" s="211" t="s">
        <v>166</v>
      </c>
      <c r="AU701" s="211" t="s">
        <v>81</v>
      </c>
      <c r="AV701" s="13" t="s">
        <v>81</v>
      </c>
      <c r="AW701" s="13" t="s">
        <v>33</v>
      </c>
      <c r="AX701" s="13" t="s">
        <v>72</v>
      </c>
      <c r="AY701" s="211" t="s">
        <v>154</v>
      </c>
    </row>
    <row r="702" spans="1:65" s="13" customFormat="1" ht="11.25">
      <c r="B702" s="200"/>
      <c r="C702" s="201"/>
      <c r="D702" s="202" t="s">
        <v>166</v>
      </c>
      <c r="E702" s="203" t="s">
        <v>19</v>
      </c>
      <c r="F702" s="204" t="s">
        <v>2342</v>
      </c>
      <c r="G702" s="201"/>
      <c r="H702" s="205">
        <v>52.08</v>
      </c>
      <c r="I702" s="206"/>
      <c r="J702" s="201"/>
      <c r="K702" s="201"/>
      <c r="L702" s="207"/>
      <c r="M702" s="208"/>
      <c r="N702" s="209"/>
      <c r="O702" s="209"/>
      <c r="P702" s="209"/>
      <c r="Q702" s="209"/>
      <c r="R702" s="209"/>
      <c r="S702" s="209"/>
      <c r="T702" s="210"/>
      <c r="AT702" s="211" t="s">
        <v>166</v>
      </c>
      <c r="AU702" s="211" t="s">
        <v>81</v>
      </c>
      <c r="AV702" s="13" t="s">
        <v>81</v>
      </c>
      <c r="AW702" s="13" t="s">
        <v>33</v>
      </c>
      <c r="AX702" s="13" t="s">
        <v>72</v>
      </c>
      <c r="AY702" s="211" t="s">
        <v>154</v>
      </c>
    </row>
    <row r="703" spans="1:65" s="14" customFormat="1" ht="11.25">
      <c r="B703" s="212"/>
      <c r="C703" s="213"/>
      <c r="D703" s="202" t="s">
        <v>166</v>
      </c>
      <c r="E703" s="214" t="s">
        <v>19</v>
      </c>
      <c r="F703" s="215" t="s">
        <v>168</v>
      </c>
      <c r="G703" s="213"/>
      <c r="H703" s="216">
        <v>109.41500000000001</v>
      </c>
      <c r="I703" s="217"/>
      <c r="J703" s="213"/>
      <c r="K703" s="213"/>
      <c r="L703" s="218"/>
      <c r="M703" s="219"/>
      <c r="N703" s="220"/>
      <c r="O703" s="220"/>
      <c r="P703" s="220"/>
      <c r="Q703" s="220"/>
      <c r="R703" s="220"/>
      <c r="S703" s="220"/>
      <c r="T703" s="221"/>
      <c r="AT703" s="222" t="s">
        <v>166</v>
      </c>
      <c r="AU703" s="222" t="s">
        <v>81</v>
      </c>
      <c r="AV703" s="14" t="s">
        <v>169</v>
      </c>
      <c r="AW703" s="14" t="s">
        <v>33</v>
      </c>
      <c r="AX703" s="14" t="s">
        <v>79</v>
      </c>
      <c r="AY703" s="222" t="s">
        <v>154</v>
      </c>
    </row>
    <row r="704" spans="1:65" s="2" customFormat="1" ht="16.5" customHeight="1">
      <c r="A704" s="38"/>
      <c r="B704" s="39"/>
      <c r="C704" s="223" t="s">
        <v>1150</v>
      </c>
      <c r="D704" s="223" t="s">
        <v>192</v>
      </c>
      <c r="E704" s="224" t="s">
        <v>1471</v>
      </c>
      <c r="F704" s="225" t="s">
        <v>1472</v>
      </c>
      <c r="G704" s="226" t="s">
        <v>160</v>
      </c>
      <c r="H704" s="227">
        <v>120.357</v>
      </c>
      <c r="I704" s="228"/>
      <c r="J704" s="229">
        <f>ROUND(I704*H704,2)</f>
        <v>0</v>
      </c>
      <c r="K704" s="225" t="s">
        <v>161</v>
      </c>
      <c r="L704" s="230"/>
      <c r="M704" s="231" t="s">
        <v>19</v>
      </c>
      <c r="N704" s="232" t="s">
        <v>43</v>
      </c>
      <c r="O704" s="68"/>
      <c r="P704" s="191">
        <f>O704*H704</f>
        <v>0</v>
      </c>
      <c r="Q704" s="191">
        <v>3.5E-4</v>
      </c>
      <c r="R704" s="191">
        <f>Q704*H704</f>
        <v>4.2124950000000001E-2</v>
      </c>
      <c r="S704" s="191">
        <v>0</v>
      </c>
      <c r="T704" s="192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193" t="s">
        <v>380</v>
      </c>
      <c r="AT704" s="193" t="s">
        <v>192</v>
      </c>
      <c r="AU704" s="193" t="s">
        <v>81</v>
      </c>
      <c r="AY704" s="21" t="s">
        <v>154</v>
      </c>
      <c r="BE704" s="194">
        <f>IF(N704="základní",J704,0)</f>
        <v>0</v>
      </c>
      <c r="BF704" s="194">
        <f>IF(N704="snížená",J704,0)</f>
        <v>0</v>
      </c>
      <c r="BG704" s="194">
        <f>IF(N704="zákl. přenesená",J704,0)</f>
        <v>0</v>
      </c>
      <c r="BH704" s="194">
        <f>IF(N704="sníž. přenesená",J704,0)</f>
        <v>0</v>
      </c>
      <c r="BI704" s="194">
        <f>IF(N704="nulová",J704,0)</f>
        <v>0</v>
      </c>
      <c r="BJ704" s="21" t="s">
        <v>79</v>
      </c>
      <c r="BK704" s="194">
        <f>ROUND(I704*H704,2)</f>
        <v>0</v>
      </c>
      <c r="BL704" s="21" t="s">
        <v>279</v>
      </c>
      <c r="BM704" s="193" t="s">
        <v>2343</v>
      </c>
    </row>
    <row r="705" spans="1:65" s="13" customFormat="1" ht="11.25">
      <c r="B705" s="200"/>
      <c r="C705" s="201"/>
      <c r="D705" s="202" t="s">
        <v>166</v>
      </c>
      <c r="E705" s="201"/>
      <c r="F705" s="204" t="s">
        <v>2344</v>
      </c>
      <c r="G705" s="201"/>
      <c r="H705" s="205">
        <v>120.357</v>
      </c>
      <c r="I705" s="206"/>
      <c r="J705" s="201"/>
      <c r="K705" s="201"/>
      <c r="L705" s="207"/>
      <c r="M705" s="208"/>
      <c r="N705" s="209"/>
      <c r="O705" s="209"/>
      <c r="P705" s="209"/>
      <c r="Q705" s="209"/>
      <c r="R705" s="209"/>
      <c r="S705" s="209"/>
      <c r="T705" s="210"/>
      <c r="AT705" s="211" t="s">
        <v>166</v>
      </c>
      <c r="AU705" s="211" t="s">
        <v>81</v>
      </c>
      <c r="AV705" s="13" t="s">
        <v>81</v>
      </c>
      <c r="AW705" s="13" t="s">
        <v>4</v>
      </c>
      <c r="AX705" s="13" t="s">
        <v>79</v>
      </c>
      <c r="AY705" s="211" t="s">
        <v>154</v>
      </c>
    </row>
    <row r="706" spans="1:65" s="2" customFormat="1" ht="16.5" customHeight="1">
      <c r="A706" s="38"/>
      <c r="B706" s="39"/>
      <c r="C706" s="182" t="s">
        <v>1154</v>
      </c>
      <c r="D706" s="182" t="s">
        <v>157</v>
      </c>
      <c r="E706" s="183" t="s">
        <v>1476</v>
      </c>
      <c r="F706" s="184" t="s">
        <v>1477</v>
      </c>
      <c r="G706" s="185" t="s">
        <v>160</v>
      </c>
      <c r="H706" s="186">
        <v>135.83000000000001</v>
      </c>
      <c r="I706" s="187"/>
      <c r="J706" s="188">
        <f>ROUND(I706*H706,2)</f>
        <v>0</v>
      </c>
      <c r="K706" s="184" t="s">
        <v>161</v>
      </c>
      <c r="L706" s="43"/>
      <c r="M706" s="189" t="s">
        <v>19</v>
      </c>
      <c r="N706" s="190" t="s">
        <v>43</v>
      </c>
      <c r="O706" s="68"/>
      <c r="P706" s="191">
        <f>O706*H706</f>
        <v>0</v>
      </c>
      <c r="Q706" s="191">
        <v>0</v>
      </c>
      <c r="R706" s="191">
        <f>Q706*H706</f>
        <v>0</v>
      </c>
      <c r="S706" s="191">
        <v>0</v>
      </c>
      <c r="T706" s="192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193" t="s">
        <v>279</v>
      </c>
      <c r="AT706" s="193" t="s">
        <v>157</v>
      </c>
      <c r="AU706" s="193" t="s">
        <v>81</v>
      </c>
      <c r="AY706" s="21" t="s">
        <v>154</v>
      </c>
      <c r="BE706" s="194">
        <f>IF(N706="základní",J706,0)</f>
        <v>0</v>
      </c>
      <c r="BF706" s="194">
        <f>IF(N706="snížená",J706,0)</f>
        <v>0</v>
      </c>
      <c r="BG706" s="194">
        <f>IF(N706="zákl. přenesená",J706,0)</f>
        <v>0</v>
      </c>
      <c r="BH706" s="194">
        <f>IF(N706="sníž. přenesená",J706,0)</f>
        <v>0</v>
      </c>
      <c r="BI706" s="194">
        <f>IF(N706="nulová",J706,0)</f>
        <v>0</v>
      </c>
      <c r="BJ706" s="21" t="s">
        <v>79</v>
      </c>
      <c r="BK706" s="194">
        <f>ROUND(I706*H706,2)</f>
        <v>0</v>
      </c>
      <c r="BL706" s="21" t="s">
        <v>279</v>
      </c>
      <c r="BM706" s="193" t="s">
        <v>2345</v>
      </c>
    </row>
    <row r="707" spans="1:65" s="2" customFormat="1" ht="11.25">
      <c r="A707" s="38"/>
      <c r="B707" s="39"/>
      <c r="C707" s="40"/>
      <c r="D707" s="195" t="s">
        <v>164</v>
      </c>
      <c r="E707" s="40"/>
      <c r="F707" s="196" t="s">
        <v>1479</v>
      </c>
      <c r="G707" s="40"/>
      <c r="H707" s="40"/>
      <c r="I707" s="197"/>
      <c r="J707" s="40"/>
      <c r="K707" s="40"/>
      <c r="L707" s="43"/>
      <c r="M707" s="198"/>
      <c r="N707" s="199"/>
      <c r="O707" s="68"/>
      <c r="P707" s="68"/>
      <c r="Q707" s="68"/>
      <c r="R707" s="68"/>
      <c r="S707" s="68"/>
      <c r="T707" s="69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T707" s="21" t="s">
        <v>164</v>
      </c>
      <c r="AU707" s="21" t="s">
        <v>81</v>
      </c>
    </row>
    <row r="708" spans="1:65" s="13" customFormat="1" ht="11.25">
      <c r="B708" s="200"/>
      <c r="C708" s="201"/>
      <c r="D708" s="202" t="s">
        <v>166</v>
      </c>
      <c r="E708" s="203" t="s">
        <v>19</v>
      </c>
      <c r="F708" s="204" t="s">
        <v>2346</v>
      </c>
      <c r="G708" s="201"/>
      <c r="H708" s="205">
        <v>135.83000000000001</v>
      </c>
      <c r="I708" s="206"/>
      <c r="J708" s="201"/>
      <c r="K708" s="201"/>
      <c r="L708" s="207"/>
      <c r="M708" s="208"/>
      <c r="N708" s="209"/>
      <c r="O708" s="209"/>
      <c r="P708" s="209"/>
      <c r="Q708" s="209"/>
      <c r="R708" s="209"/>
      <c r="S708" s="209"/>
      <c r="T708" s="210"/>
      <c r="AT708" s="211" t="s">
        <v>166</v>
      </c>
      <c r="AU708" s="211" t="s">
        <v>81</v>
      </c>
      <c r="AV708" s="13" t="s">
        <v>81</v>
      </c>
      <c r="AW708" s="13" t="s">
        <v>33</v>
      </c>
      <c r="AX708" s="13" t="s">
        <v>72</v>
      </c>
      <c r="AY708" s="211" t="s">
        <v>154</v>
      </c>
    </row>
    <row r="709" spans="1:65" s="14" customFormat="1" ht="11.25">
      <c r="B709" s="212"/>
      <c r="C709" s="213"/>
      <c r="D709" s="202" t="s">
        <v>166</v>
      </c>
      <c r="E709" s="214" t="s">
        <v>19</v>
      </c>
      <c r="F709" s="215" t="s">
        <v>168</v>
      </c>
      <c r="G709" s="213"/>
      <c r="H709" s="216">
        <v>135.83000000000001</v>
      </c>
      <c r="I709" s="217"/>
      <c r="J709" s="213"/>
      <c r="K709" s="213"/>
      <c r="L709" s="218"/>
      <c r="M709" s="219"/>
      <c r="N709" s="220"/>
      <c r="O709" s="220"/>
      <c r="P709" s="220"/>
      <c r="Q709" s="220"/>
      <c r="R709" s="220"/>
      <c r="S709" s="220"/>
      <c r="T709" s="221"/>
      <c r="AT709" s="222" t="s">
        <v>166</v>
      </c>
      <c r="AU709" s="222" t="s">
        <v>81</v>
      </c>
      <c r="AV709" s="14" t="s">
        <v>169</v>
      </c>
      <c r="AW709" s="14" t="s">
        <v>33</v>
      </c>
      <c r="AX709" s="14" t="s">
        <v>79</v>
      </c>
      <c r="AY709" s="222" t="s">
        <v>154</v>
      </c>
    </row>
    <row r="710" spans="1:65" s="2" customFormat="1" ht="16.5" customHeight="1">
      <c r="A710" s="38"/>
      <c r="B710" s="39"/>
      <c r="C710" s="223" t="s">
        <v>1159</v>
      </c>
      <c r="D710" s="223" t="s">
        <v>192</v>
      </c>
      <c r="E710" s="224" t="s">
        <v>1481</v>
      </c>
      <c r="F710" s="225" t="s">
        <v>1482</v>
      </c>
      <c r="G710" s="226" t="s">
        <v>1483</v>
      </c>
      <c r="H710" s="227">
        <v>5.4329999999999998</v>
      </c>
      <c r="I710" s="228"/>
      <c r="J710" s="229">
        <f>ROUND(I710*H710,2)</f>
        <v>0</v>
      </c>
      <c r="K710" s="225" t="s">
        <v>161</v>
      </c>
      <c r="L710" s="230"/>
      <c r="M710" s="231" t="s">
        <v>19</v>
      </c>
      <c r="N710" s="232" t="s">
        <v>43</v>
      </c>
      <c r="O710" s="68"/>
      <c r="P710" s="191">
        <f>O710*H710</f>
        <v>0</v>
      </c>
      <c r="Q710" s="191">
        <v>1.1999999999999999E-3</v>
      </c>
      <c r="R710" s="191">
        <f>Q710*H710</f>
        <v>6.5195999999999995E-3</v>
      </c>
      <c r="S710" s="191">
        <v>0</v>
      </c>
      <c r="T710" s="192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193" t="s">
        <v>380</v>
      </c>
      <c r="AT710" s="193" t="s">
        <v>192</v>
      </c>
      <c r="AU710" s="193" t="s">
        <v>81</v>
      </c>
      <c r="AY710" s="21" t="s">
        <v>154</v>
      </c>
      <c r="BE710" s="194">
        <f>IF(N710="základní",J710,0)</f>
        <v>0</v>
      </c>
      <c r="BF710" s="194">
        <f>IF(N710="snížená",J710,0)</f>
        <v>0</v>
      </c>
      <c r="BG710" s="194">
        <f>IF(N710="zákl. přenesená",J710,0)</f>
        <v>0</v>
      </c>
      <c r="BH710" s="194">
        <f>IF(N710="sníž. přenesená",J710,0)</f>
        <v>0</v>
      </c>
      <c r="BI710" s="194">
        <f>IF(N710="nulová",J710,0)</f>
        <v>0</v>
      </c>
      <c r="BJ710" s="21" t="s">
        <v>79</v>
      </c>
      <c r="BK710" s="194">
        <f>ROUND(I710*H710,2)</f>
        <v>0</v>
      </c>
      <c r="BL710" s="21" t="s">
        <v>279</v>
      </c>
      <c r="BM710" s="193" t="s">
        <v>2347</v>
      </c>
    </row>
    <row r="711" spans="1:65" s="13" customFormat="1" ht="11.25">
      <c r="B711" s="200"/>
      <c r="C711" s="201"/>
      <c r="D711" s="202" t="s">
        <v>166</v>
      </c>
      <c r="E711" s="201"/>
      <c r="F711" s="204" t="s">
        <v>2348</v>
      </c>
      <c r="G711" s="201"/>
      <c r="H711" s="205">
        <v>5.4329999999999998</v>
      </c>
      <c r="I711" s="206"/>
      <c r="J711" s="201"/>
      <c r="K711" s="201"/>
      <c r="L711" s="207"/>
      <c r="M711" s="208"/>
      <c r="N711" s="209"/>
      <c r="O711" s="209"/>
      <c r="P711" s="209"/>
      <c r="Q711" s="209"/>
      <c r="R711" s="209"/>
      <c r="S711" s="209"/>
      <c r="T711" s="210"/>
      <c r="AT711" s="211" t="s">
        <v>166</v>
      </c>
      <c r="AU711" s="211" t="s">
        <v>81</v>
      </c>
      <c r="AV711" s="13" t="s">
        <v>81</v>
      </c>
      <c r="AW711" s="13" t="s">
        <v>4</v>
      </c>
      <c r="AX711" s="13" t="s">
        <v>79</v>
      </c>
      <c r="AY711" s="211" t="s">
        <v>154</v>
      </c>
    </row>
    <row r="712" spans="1:65" s="2" customFormat="1" ht="24.2" customHeight="1">
      <c r="A712" s="38"/>
      <c r="B712" s="39"/>
      <c r="C712" s="182" t="s">
        <v>1164</v>
      </c>
      <c r="D712" s="182" t="s">
        <v>157</v>
      </c>
      <c r="E712" s="183" t="s">
        <v>1487</v>
      </c>
      <c r="F712" s="184" t="s">
        <v>1488</v>
      </c>
      <c r="G712" s="185" t="s">
        <v>160</v>
      </c>
      <c r="H712" s="186">
        <v>5.46</v>
      </c>
      <c r="I712" s="187"/>
      <c r="J712" s="188">
        <f>ROUND(I712*H712,2)</f>
        <v>0</v>
      </c>
      <c r="K712" s="184" t="s">
        <v>161</v>
      </c>
      <c r="L712" s="43"/>
      <c r="M712" s="189" t="s">
        <v>19</v>
      </c>
      <c r="N712" s="190" t="s">
        <v>43</v>
      </c>
      <c r="O712" s="68"/>
      <c r="P712" s="191">
        <f>O712*H712</f>
        <v>0</v>
      </c>
      <c r="Q712" s="191">
        <v>2.9E-4</v>
      </c>
      <c r="R712" s="191">
        <f>Q712*H712</f>
        <v>1.5834E-3</v>
      </c>
      <c r="S712" s="191">
        <v>0</v>
      </c>
      <c r="T712" s="192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193" t="s">
        <v>279</v>
      </c>
      <c r="AT712" s="193" t="s">
        <v>157</v>
      </c>
      <c r="AU712" s="193" t="s">
        <v>81</v>
      </c>
      <c r="AY712" s="21" t="s">
        <v>154</v>
      </c>
      <c r="BE712" s="194">
        <f>IF(N712="základní",J712,0)</f>
        <v>0</v>
      </c>
      <c r="BF712" s="194">
        <f>IF(N712="snížená",J712,0)</f>
        <v>0</v>
      </c>
      <c r="BG712" s="194">
        <f>IF(N712="zákl. přenesená",J712,0)</f>
        <v>0</v>
      </c>
      <c r="BH712" s="194">
        <f>IF(N712="sníž. přenesená",J712,0)</f>
        <v>0</v>
      </c>
      <c r="BI712" s="194">
        <f>IF(N712="nulová",J712,0)</f>
        <v>0</v>
      </c>
      <c r="BJ712" s="21" t="s">
        <v>79</v>
      </c>
      <c r="BK712" s="194">
        <f>ROUND(I712*H712,2)</f>
        <v>0</v>
      </c>
      <c r="BL712" s="21" t="s">
        <v>279</v>
      </c>
      <c r="BM712" s="193" t="s">
        <v>2349</v>
      </c>
    </row>
    <row r="713" spans="1:65" s="2" customFormat="1" ht="11.25">
      <c r="A713" s="38"/>
      <c r="B713" s="39"/>
      <c r="C713" s="40"/>
      <c r="D713" s="195" t="s">
        <v>164</v>
      </c>
      <c r="E713" s="40"/>
      <c r="F713" s="196" t="s">
        <v>1490</v>
      </c>
      <c r="G713" s="40"/>
      <c r="H713" s="40"/>
      <c r="I713" s="197"/>
      <c r="J713" s="40"/>
      <c r="K713" s="40"/>
      <c r="L713" s="43"/>
      <c r="M713" s="198"/>
      <c r="N713" s="199"/>
      <c r="O713" s="68"/>
      <c r="P713" s="68"/>
      <c r="Q713" s="68"/>
      <c r="R713" s="68"/>
      <c r="S713" s="68"/>
      <c r="T713" s="69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21" t="s">
        <v>164</v>
      </c>
      <c r="AU713" s="21" t="s">
        <v>81</v>
      </c>
    </row>
    <row r="714" spans="1:65" s="15" customFormat="1" ht="11.25">
      <c r="B714" s="233"/>
      <c r="C714" s="234"/>
      <c r="D714" s="202" t="s">
        <v>166</v>
      </c>
      <c r="E714" s="235" t="s">
        <v>19</v>
      </c>
      <c r="F714" s="236" t="s">
        <v>2350</v>
      </c>
      <c r="G714" s="234"/>
      <c r="H714" s="235" t="s">
        <v>19</v>
      </c>
      <c r="I714" s="237"/>
      <c r="J714" s="234"/>
      <c r="K714" s="234"/>
      <c r="L714" s="238"/>
      <c r="M714" s="239"/>
      <c r="N714" s="240"/>
      <c r="O714" s="240"/>
      <c r="P714" s="240"/>
      <c r="Q714" s="240"/>
      <c r="R714" s="240"/>
      <c r="S714" s="240"/>
      <c r="T714" s="241"/>
      <c r="AT714" s="242" t="s">
        <v>166</v>
      </c>
      <c r="AU714" s="242" t="s">
        <v>81</v>
      </c>
      <c r="AV714" s="15" t="s">
        <v>79</v>
      </c>
      <c r="AW714" s="15" t="s">
        <v>33</v>
      </c>
      <c r="AX714" s="15" t="s">
        <v>72</v>
      </c>
      <c r="AY714" s="242" t="s">
        <v>154</v>
      </c>
    </row>
    <row r="715" spans="1:65" s="13" customFormat="1" ht="11.25">
      <c r="B715" s="200"/>
      <c r="C715" s="201"/>
      <c r="D715" s="202" t="s">
        <v>166</v>
      </c>
      <c r="E715" s="203" t="s">
        <v>19</v>
      </c>
      <c r="F715" s="204" t="s">
        <v>2351</v>
      </c>
      <c r="G715" s="201"/>
      <c r="H715" s="205">
        <v>5.46</v>
      </c>
      <c r="I715" s="206"/>
      <c r="J715" s="201"/>
      <c r="K715" s="201"/>
      <c r="L715" s="207"/>
      <c r="M715" s="208"/>
      <c r="N715" s="209"/>
      <c r="O715" s="209"/>
      <c r="P715" s="209"/>
      <c r="Q715" s="209"/>
      <c r="R715" s="209"/>
      <c r="S715" s="209"/>
      <c r="T715" s="210"/>
      <c r="AT715" s="211" t="s">
        <v>166</v>
      </c>
      <c r="AU715" s="211" t="s">
        <v>81</v>
      </c>
      <c r="AV715" s="13" t="s">
        <v>81</v>
      </c>
      <c r="AW715" s="13" t="s">
        <v>33</v>
      </c>
      <c r="AX715" s="13" t="s">
        <v>72</v>
      </c>
      <c r="AY715" s="211" t="s">
        <v>154</v>
      </c>
    </row>
    <row r="716" spans="1:65" s="14" customFormat="1" ht="11.25">
      <c r="B716" s="212"/>
      <c r="C716" s="213"/>
      <c r="D716" s="202" t="s">
        <v>166</v>
      </c>
      <c r="E716" s="214" t="s">
        <v>19</v>
      </c>
      <c r="F716" s="215" t="s">
        <v>168</v>
      </c>
      <c r="G716" s="213"/>
      <c r="H716" s="216">
        <v>5.46</v>
      </c>
      <c r="I716" s="217"/>
      <c r="J716" s="213"/>
      <c r="K716" s="213"/>
      <c r="L716" s="218"/>
      <c r="M716" s="219"/>
      <c r="N716" s="220"/>
      <c r="O716" s="220"/>
      <c r="P716" s="220"/>
      <c r="Q716" s="220"/>
      <c r="R716" s="220"/>
      <c r="S716" s="220"/>
      <c r="T716" s="221"/>
      <c r="AT716" s="222" t="s">
        <v>166</v>
      </c>
      <c r="AU716" s="222" t="s">
        <v>81</v>
      </c>
      <c r="AV716" s="14" t="s">
        <v>169</v>
      </c>
      <c r="AW716" s="14" t="s">
        <v>33</v>
      </c>
      <c r="AX716" s="14" t="s">
        <v>79</v>
      </c>
      <c r="AY716" s="222" t="s">
        <v>154</v>
      </c>
    </row>
    <row r="717" spans="1:65" s="2" customFormat="1" ht="24.2" customHeight="1">
      <c r="A717" s="38"/>
      <c r="B717" s="39"/>
      <c r="C717" s="182" t="s">
        <v>1171</v>
      </c>
      <c r="D717" s="182" t="s">
        <v>157</v>
      </c>
      <c r="E717" s="183" t="s">
        <v>2352</v>
      </c>
      <c r="F717" s="184" t="s">
        <v>2353</v>
      </c>
      <c r="G717" s="185" t="s">
        <v>160</v>
      </c>
      <c r="H717" s="186">
        <v>48.35</v>
      </c>
      <c r="I717" s="187"/>
      <c r="J717" s="188">
        <f>ROUND(I717*H717,2)</f>
        <v>0</v>
      </c>
      <c r="K717" s="184" t="s">
        <v>161</v>
      </c>
      <c r="L717" s="43"/>
      <c r="M717" s="189" t="s">
        <v>19</v>
      </c>
      <c r="N717" s="190" t="s">
        <v>43</v>
      </c>
      <c r="O717" s="68"/>
      <c r="P717" s="191">
        <f>O717*H717</f>
        <v>0</v>
      </c>
      <c r="Q717" s="191">
        <v>2.9E-4</v>
      </c>
      <c r="R717" s="191">
        <f>Q717*H717</f>
        <v>1.4021500000000001E-2</v>
      </c>
      <c r="S717" s="191">
        <v>0</v>
      </c>
      <c r="T717" s="192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193" t="s">
        <v>279</v>
      </c>
      <c r="AT717" s="193" t="s">
        <v>157</v>
      </c>
      <c r="AU717" s="193" t="s">
        <v>81</v>
      </c>
      <c r="AY717" s="21" t="s">
        <v>154</v>
      </c>
      <c r="BE717" s="194">
        <f>IF(N717="základní",J717,0)</f>
        <v>0</v>
      </c>
      <c r="BF717" s="194">
        <f>IF(N717="snížená",J717,0)</f>
        <v>0</v>
      </c>
      <c r="BG717" s="194">
        <f>IF(N717="zákl. přenesená",J717,0)</f>
        <v>0</v>
      </c>
      <c r="BH717" s="194">
        <f>IF(N717="sníž. přenesená",J717,0)</f>
        <v>0</v>
      </c>
      <c r="BI717" s="194">
        <f>IF(N717="nulová",J717,0)</f>
        <v>0</v>
      </c>
      <c r="BJ717" s="21" t="s">
        <v>79</v>
      </c>
      <c r="BK717" s="194">
        <f>ROUND(I717*H717,2)</f>
        <v>0</v>
      </c>
      <c r="BL717" s="21" t="s">
        <v>279</v>
      </c>
      <c r="BM717" s="193" t="s">
        <v>2354</v>
      </c>
    </row>
    <row r="718" spans="1:65" s="2" customFormat="1" ht="11.25">
      <c r="A718" s="38"/>
      <c r="B718" s="39"/>
      <c r="C718" s="40"/>
      <c r="D718" s="195" t="s">
        <v>164</v>
      </c>
      <c r="E718" s="40"/>
      <c r="F718" s="196" t="s">
        <v>2355</v>
      </c>
      <c r="G718" s="40"/>
      <c r="H718" s="40"/>
      <c r="I718" s="197"/>
      <c r="J718" s="40"/>
      <c r="K718" s="40"/>
      <c r="L718" s="43"/>
      <c r="M718" s="198"/>
      <c r="N718" s="199"/>
      <c r="O718" s="68"/>
      <c r="P718" s="68"/>
      <c r="Q718" s="68"/>
      <c r="R718" s="68"/>
      <c r="S718" s="68"/>
      <c r="T718" s="69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T718" s="21" t="s">
        <v>164</v>
      </c>
      <c r="AU718" s="21" t="s">
        <v>81</v>
      </c>
    </row>
    <row r="719" spans="1:65" s="15" customFormat="1" ht="11.25">
      <c r="B719" s="233"/>
      <c r="C719" s="234"/>
      <c r="D719" s="202" t="s">
        <v>166</v>
      </c>
      <c r="E719" s="235" t="s">
        <v>19</v>
      </c>
      <c r="F719" s="236" t="s">
        <v>2356</v>
      </c>
      <c r="G719" s="234"/>
      <c r="H719" s="235" t="s">
        <v>19</v>
      </c>
      <c r="I719" s="237"/>
      <c r="J719" s="234"/>
      <c r="K719" s="234"/>
      <c r="L719" s="238"/>
      <c r="M719" s="239"/>
      <c r="N719" s="240"/>
      <c r="O719" s="240"/>
      <c r="P719" s="240"/>
      <c r="Q719" s="240"/>
      <c r="R719" s="240"/>
      <c r="S719" s="240"/>
      <c r="T719" s="241"/>
      <c r="AT719" s="242" t="s">
        <v>166</v>
      </c>
      <c r="AU719" s="242" t="s">
        <v>81</v>
      </c>
      <c r="AV719" s="15" t="s">
        <v>79</v>
      </c>
      <c r="AW719" s="15" t="s">
        <v>33</v>
      </c>
      <c r="AX719" s="15" t="s">
        <v>72</v>
      </c>
      <c r="AY719" s="242" t="s">
        <v>154</v>
      </c>
    </row>
    <row r="720" spans="1:65" s="13" customFormat="1" ht="11.25">
      <c r="B720" s="200"/>
      <c r="C720" s="201"/>
      <c r="D720" s="202" t="s">
        <v>166</v>
      </c>
      <c r="E720" s="203" t="s">
        <v>19</v>
      </c>
      <c r="F720" s="204" t="s">
        <v>2357</v>
      </c>
      <c r="G720" s="201"/>
      <c r="H720" s="205">
        <v>14.19</v>
      </c>
      <c r="I720" s="206"/>
      <c r="J720" s="201"/>
      <c r="K720" s="201"/>
      <c r="L720" s="207"/>
      <c r="M720" s="208"/>
      <c r="N720" s="209"/>
      <c r="O720" s="209"/>
      <c r="P720" s="209"/>
      <c r="Q720" s="209"/>
      <c r="R720" s="209"/>
      <c r="S720" s="209"/>
      <c r="T720" s="210"/>
      <c r="AT720" s="211" t="s">
        <v>166</v>
      </c>
      <c r="AU720" s="211" t="s">
        <v>81</v>
      </c>
      <c r="AV720" s="13" t="s">
        <v>81</v>
      </c>
      <c r="AW720" s="13" t="s">
        <v>33</v>
      </c>
      <c r="AX720" s="13" t="s">
        <v>72</v>
      </c>
      <c r="AY720" s="211" t="s">
        <v>154</v>
      </c>
    </row>
    <row r="721" spans="1:65" s="13" customFormat="1" ht="11.25">
      <c r="B721" s="200"/>
      <c r="C721" s="201"/>
      <c r="D721" s="202" t="s">
        <v>166</v>
      </c>
      <c r="E721" s="203" t="s">
        <v>19</v>
      </c>
      <c r="F721" s="204" t="s">
        <v>2358</v>
      </c>
      <c r="G721" s="201"/>
      <c r="H721" s="205">
        <v>16.61</v>
      </c>
      <c r="I721" s="206"/>
      <c r="J721" s="201"/>
      <c r="K721" s="201"/>
      <c r="L721" s="207"/>
      <c r="M721" s="208"/>
      <c r="N721" s="209"/>
      <c r="O721" s="209"/>
      <c r="P721" s="209"/>
      <c r="Q721" s="209"/>
      <c r="R721" s="209"/>
      <c r="S721" s="209"/>
      <c r="T721" s="210"/>
      <c r="AT721" s="211" t="s">
        <v>166</v>
      </c>
      <c r="AU721" s="211" t="s">
        <v>81</v>
      </c>
      <c r="AV721" s="13" t="s">
        <v>81</v>
      </c>
      <c r="AW721" s="13" t="s">
        <v>33</v>
      </c>
      <c r="AX721" s="13" t="s">
        <v>72</v>
      </c>
      <c r="AY721" s="211" t="s">
        <v>154</v>
      </c>
    </row>
    <row r="722" spans="1:65" s="13" customFormat="1" ht="11.25">
      <c r="B722" s="200"/>
      <c r="C722" s="201"/>
      <c r="D722" s="202" t="s">
        <v>166</v>
      </c>
      <c r="E722" s="203" t="s">
        <v>19</v>
      </c>
      <c r="F722" s="204" t="s">
        <v>2359</v>
      </c>
      <c r="G722" s="201"/>
      <c r="H722" s="205">
        <v>17.55</v>
      </c>
      <c r="I722" s="206"/>
      <c r="J722" s="201"/>
      <c r="K722" s="201"/>
      <c r="L722" s="207"/>
      <c r="M722" s="208"/>
      <c r="N722" s="209"/>
      <c r="O722" s="209"/>
      <c r="P722" s="209"/>
      <c r="Q722" s="209"/>
      <c r="R722" s="209"/>
      <c r="S722" s="209"/>
      <c r="T722" s="210"/>
      <c r="AT722" s="211" t="s">
        <v>166</v>
      </c>
      <c r="AU722" s="211" t="s">
        <v>81</v>
      </c>
      <c r="AV722" s="13" t="s">
        <v>81</v>
      </c>
      <c r="AW722" s="13" t="s">
        <v>33</v>
      </c>
      <c r="AX722" s="13" t="s">
        <v>72</v>
      </c>
      <c r="AY722" s="211" t="s">
        <v>154</v>
      </c>
    </row>
    <row r="723" spans="1:65" s="14" customFormat="1" ht="11.25">
      <c r="B723" s="212"/>
      <c r="C723" s="213"/>
      <c r="D723" s="202" t="s">
        <v>166</v>
      </c>
      <c r="E723" s="214" t="s">
        <v>19</v>
      </c>
      <c r="F723" s="215" t="s">
        <v>168</v>
      </c>
      <c r="G723" s="213"/>
      <c r="H723" s="216">
        <v>48.35</v>
      </c>
      <c r="I723" s="217"/>
      <c r="J723" s="213"/>
      <c r="K723" s="213"/>
      <c r="L723" s="218"/>
      <c r="M723" s="219"/>
      <c r="N723" s="220"/>
      <c r="O723" s="220"/>
      <c r="P723" s="220"/>
      <c r="Q723" s="220"/>
      <c r="R723" s="220"/>
      <c r="S723" s="220"/>
      <c r="T723" s="221"/>
      <c r="AT723" s="222" t="s">
        <v>166</v>
      </c>
      <c r="AU723" s="222" t="s">
        <v>81</v>
      </c>
      <c r="AV723" s="14" t="s">
        <v>169</v>
      </c>
      <c r="AW723" s="14" t="s">
        <v>33</v>
      </c>
      <c r="AX723" s="14" t="s">
        <v>79</v>
      </c>
      <c r="AY723" s="222" t="s">
        <v>154</v>
      </c>
    </row>
    <row r="724" spans="1:65" s="2" customFormat="1" ht="24.2" customHeight="1">
      <c r="A724" s="38"/>
      <c r="B724" s="39"/>
      <c r="C724" s="182" t="s">
        <v>1176</v>
      </c>
      <c r="D724" s="182" t="s">
        <v>157</v>
      </c>
      <c r="E724" s="183" t="s">
        <v>2360</v>
      </c>
      <c r="F724" s="184" t="s">
        <v>2361</v>
      </c>
      <c r="G724" s="185" t="s">
        <v>160</v>
      </c>
      <c r="H724" s="186">
        <v>82.02</v>
      </c>
      <c r="I724" s="187"/>
      <c r="J724" s="188">
        <f>ROUND(I724*H724,2)</f>
        <v>0</v>
      </c>
      <c r="K724" s="184" t="s">
        <v>161</v>
      </c>
      <c r="L724" s="43"/>
      <c r="M724" s="189" t="s">
        <v>19</v>
      </c>
      <c r="N724" s="190" t="s">
        <v>43</v>
      </c>
      <c r="O724" s="68"/>
      <c r="P724" s="191">
        <f>O724*H724</f>
        <v>0</v>
      </c>
      <c r="Q724" s="191">
        <v>2.9E-4</v>
      </c>
      <c r="R724" s="191">
        <f>Q724*H724</f>
        <v>2.3785799999999999E-2</v>
      </c>
      <c r="S724" s="191">
        <v>0</v>
      </c>
      <c r="T724" s="192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193" t="s">
        <v>279</v>
      </c>
      <c r="AT724" s="193" t="s">
        <v>157</v>
      </c>
      <c r="AU724" s="193" t="s">
        <v>81</v>
      </c>
      <c r="AY724" s="21" t="s">
        <v>154</v>
      </c>
      <c r="BE724" s="194">
        <f>IF(N724="základní",J724,0)</f>
        <v>0</v>
      </c>
      <c r="BF724" s="194">
        <f>IF(N724="snížená",J724,0)</f>
        <v>0</v>
      </c>
      <c r="BG724" s="194">
        <f>IF(N724="zákl. přenesená",J724,0)</f>
        <v>0</v>
      </c>
      <c r="BH724" s="194">
        <f>IF(N724="sníž. přenesená",J724,0)</f>
        <v>0</v>
      </c>
      <c r="BI724" s="194">
        <f>IF(N724="nulová",J724,0)</f>
        <v>0</v>
      </c>
      <c r="BJ724" s="21" t="s">
        <v>79</v>
      </c>
      <c r="BK724" s="194">
        <f>ROUND(I724*H724,2)</f>
        <v>0</v>
      </c>
      <c r="BL724" s="21" t="s">
        <v>279</v>
      </c>
      <c r="BM724" s="193" t="s">
        <v>2362</v>
      </c>
    </row>
    <row r="725" spans="1:65" s="2" customFormat="1" ht="11.25">
      <c r="A725" s="38"/>
      <c r="B725" s="39"/>
      <c r="C725" s="40"/>
      <c r="D725" s="195" t="s">
        <v>164</v>
      </c>
      <c r="E725" s="40"/>
      <c r="F725" s="196" t="s">
        <v>2363</v>
      </c>
      <c r="G725" s="40"/>
      <c r="H725" s="40"/>
      <c r="I725" s="197"/>
      <c r="J725" s="40"/>
      <c r="K725" s="40"/>
      <c r="L725" s="43"/>
      <c r="M725" s="198"/>
      <c r="N725" s="199"/>
      <c r="O725" s="68"/>
      <c r="P725" s="68"/>
      <c r="Q725" s="68"/>
      <c r="R725" s="68"/>
      <c r="S725" s="68"/>
      <c r="T725" s="69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T725" s="21" t="s">
        <v>164</v>
      </c>
      <c r="AU725" s="21" t="s">
        <v>81</v>
      </c>
    </row>
    <row r="726" spans="1:65" s="15" customFormat="1" ht="11.25">
      <c r="B726" s="233"/>
      <c r="C726" s="234"/>
      <c r="D726" s="202" t="s">
        <v>166</v>
      </c>
      <c r="E726" s="235" t="s">
        <v>19</v>
      </c>
      <c r="F726" s="236" t="s">
        <v>2364</v>
      </c>
      <c r="G726" s="234"/>
      <c r="H726" s="235" t="s">
        <v>19</v>
      </c>
      <c r="I726" s="237"/>
      <c r="J726" s="234"/>
      <c r="K726" s="234"/>
      <c r="L726" s="238"/>
      <c r="M726" s="239"/>
      <c r="N726" s="240"/>
      <c r="O726" s="240"/>
      <c r="P726" s="240"/>
      <c r="Q726" s="240"/>
      <c r="R726" s="240"/>
      <c r="S726" s="240"/>
      <c r="T726" s="241"/>
      <c r="AT726" s="242" t="s">
        <v>166</v>
      </c>
      <c r="AU726" s="242" t="s">
        <v>81</v>
      </c>
      <c r="AV726" s="15" t="s">
        <v>79</v>
      </c>
      <c r="AW726" s="15" t="s">
        <v>33</v>
      </c>
      <c r="AX726" s="15" t="s">
        <v>72</v>
      </c>
      <c r="AY726" s="242" t="s">
        <v>154</v>
      </c>
    </row>
    <row r="727" spans="1:65" s="13" customFormat="1" ht="11.25">
      <c r="B727" s="200"/>
      <c r="C727" s="201"/>
      <c r="D727" s="202" t="s">
        <v>166</v>
      </c>
      <c r="E727" s="203" t="s">
        <v>19</v>
      </c>
      <c r="F727" s="204" t="s">
        <v>2365</v>
      </c>
      <c r="G727" s="201"/>
      <c r="H727" s="205">
        <v>52.83</v>
      </c>
      <c r="I727" s="206"/>
      <c r="J727" s="201"/>
      <c r="K727" s="201"/>
      <c r="L727" s="207"/>
      <c r="M727" s="208"/>
      <c r="N727" s="209"/>
      <c r="O727" s="209"/>
      <c r="P727" s="209"/>
      <c r="Q727" s="209"/>
      <c r="R727" s="209"/>
      <c r="S727" s="209"/>
      <c r="T727" s="210"/>
      <c r="AT727" s="211" t="s">
        <v>166</v>
      </c>
      <c r="AU727" s="211" t="s">
        <v>81</v>
      </c>
      <c r="AV727" s="13" t="s">
        <v>81</v>
      </c>
      <c r="AW727" s="13" t="s">
        <v>33</v>
      </c>
      <c r="AX727" s="13" t="s">
        <v>72</v>
      </c>
      <c r="AY727" s="211" t="s">
        <v>154</v>
      </c>
    </row>
    <row r="728" spans="1:65" s="13" customFormat="1" ht="11.25">
      <c r="B728" s="200"/>
      <c r="C728" s="201"/>
      <c r="D728" s="202" t="s">
        <v>166</v>
      </c>
      <c r="E728" s="203" t="s">
        <v>19</v>
      </c>
      <c r="F728" s="204" t="s">
        <v>2366</v>
      </c>
      <c r="G728" s="201"/>
      <c r="H728" s="205">
        <v>29.19</v>
      </c>
      <c r="I728" s="206"/>
      <c r="J728" s="201"/>
      <c r="K728" s="201"/>
      <c r="L728" s="207"/>
      <c r="M728" s="208"/>
      <c r="N728" s="209"/>
      <c r="O728" s="209"/>
      <c r="P728" s="209"/>
      <c r="Q728" s="209"/>
      <c r="R728" s="209"/>
      <c r="S728" s="209"/>
      <c r="T728" s="210"/>
      <c r="AT728" s="211" t="s">
        <v>166</v>
      </c>
      <c r="AU728" s="211" t="s">
        <v>81</v>
      </c>
      <c r="AV728" s="13" t="s">
        <v>81</v>
      </c>
      <c r="AW728" s="13" t="s">
        <v>33</v>
      </c>
      <c r="AX728" s="13" t="s">
        <v>72</v>
      </c>
      <c r="AY728" s="211" t="s">
        <v>154</v>
      </c>
    </row>
    <row r="729" spans="1:65" s="14" customFormat="1" ht="11.25">
      <c r="B729" s="212"/>
      <c r="C729" s="213"/>
      <c r="D729" s="202" t="s">
        <v>166</v>
      </c>
      <c r="E729" s="214" t="s">
        <v>19</v>
      </c>
      <c r="F729" s="215" t="s">
        <v>168</v>
      </c>
      <c r="G729" s="213"/>
      <c r="H729" s="216">
        <v>82.02</v>
      </c>
      <c r="I729" s="217"/>
      <c r="J729" s="213"/>
      <c r="K729" s="213"/>
      <c r="L729" s="218"/>
      <c r="M729" s="219"/>
      <c r="N729" s="220"/>
      <c r="O729" s="220"/>
      <c r="P729" s="220"/>
      <c r="Q729" s="220"/>
      <c r="R729" s="220"/>
      <c r="S729" s="220"/>
      <c r="T729" s="221"/>
      <c r="AT729" s="222" t="s">
        <v>166</v>
      </c>
      <c r="AU729" s="222" t="s">
        <v>81</v>
      </c>
      <c r="AV729" s="14" t="s">
        <v>169</v>
      </c>
      <c r="AW729" s="14" t="s">
        <v>33</v>
      </c>
      <c r="AX729" s="14" t="s">
        <v>79</v>
      </c>
      <c r="AY729" s="222" t="s">
        <v>154</v>
      </c>
    </row>
    <row r="730" spans="1:65" s="12" customFormat="1" ht="25.9" customHeight="1">
      <c r="B730" s="166"/>
      <c r="C730" s="167"/>
      <c r="D730" s="168" t="s">
        <v>71</v>
      </c>
      <c r="E730" s="169" t="s">
        <v>1570</v>
      </c>
      <c r="F730" s="169" t="s">
        <v>1571</v>
      </c>
      <c r="G730" s="167"/>
      <c r="H730" s="167"/>
      <c r="I730" s="170"/>
      <c r="J730" s="171">
        <f>BK730</f>
        <v>0</v>
      </c>
      <c r="K730" s="167"/>
      <c r="L730" s="172"/>
      <c r="M730" s="173"/>
      <c r="N730" s="174"/>
      <c r="O730" s="174"/>
      <c r="P730" s="175">
        <f>SUM(P731:P732)</f>
        <v>0</v>
      </c>
      <c r="Q730" s="174"/>
      <c r="R730" s="175">
        <f>SUM(R731:R732)</f>
        <v>0</v>
      </c>
      <c r="S730" s="174"/>
      <c r="T730" s="176">
        <f>SUM(T731:T732)</f>
        <v>0</v>
      </c>
      <c r="AR730" s="177" t="s">
        <v>162</v>
      </c>
      <c r="AT730" s="178" t="s">
        <v>71</v>
      </c>
      <c r="AU730" s="178" t="s">
        <v>72</v>
      </c>
      <c r="AY730" s="177" t="s">
        <v>154</v>
      </c>
      <c r="BK730" s="179">
        <f>SUM(BK731:BK732)</f>
        <v>0</v>
      </c>
    </row>
    <row r="731" spans="1:65" s="2" customFormat="1" ht="24.2" customHeight="1">
      <c r="A731" s="38"/>
      <c r="B731" s="39"/>
      <c r="C731" s="182" t="s">
        <v>1180</v>
      </c>
      <c r="D731" s="182" t="s">
        <v>157</v>
      </c>
      <c r="E731" s="183" t="s">
        <v>1573</v>
      </c>
      <c r="F731" s="184" t="s">
        <v>1574</v>
      </c>
      <c r="G731" s="185" t="s">
        <v>1575</v>
      </c>
      <c r="H731" s="186">
        <v>50</v>
      </c>
      <c r="I731" s="187"/>
      <c r="J731" s="188">
        <f>ROUND(I731*H731,2)</f>
        <v>0</v>
      </c>
      <c r="K731" s="184" t="s">
        <v>161</v>
      </c>
      <c r="L731" s="43"/>
      <c r="M731" s="189" t="s">
        <v>19</v>
      </c>
      <c r="N731" s="190" t="s">
        <v>43</v>
      </c>
      <c r="O731" s="68"/>
      <c r="P731" s="191">
        <f>O731*H731</f>
        <v>0</v>
      </c>
      <c r="Q731" s="191">
        <v>0</v>
      </c>
      <c r="R731" s="191">
        <f>Q731*H731</f>
        <v>0</v>
      </c>
      <c r="S731" s="191">
        <v>0</v>
      </c>
      <c r="T731" s="192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193" t="s">
        <v>1576</v>
      </c>
      <c r="AT731" s="193" t="s">
        <v>157</v>
      </c>
      <c r="AU731" s="193" t="s">
        <v>79</v>
      </c>
      <c r="AY731" s="21" t="s">
        <v>154</v>
      </c>
      <c r="BE731" s="194">
        <f>IF(N731="základní",J731,0)</f>
        <v>0</v>
      </c>
      <c r="BF731" s="194">
        <f>IF(N731="snížená",J731,0)</f>
        <v>0</v>
      </c>
      <c r="BG731" s="194">
        <f>IF(N731="zákl. přenesená",J731,0)</f>
        <v>0</v>
      </c>
      <c r="BH731" s="194">
        <f>IF(N731="sníž. přenesená",J731,0)</f>
        <v>0</v>
      </c>
      <c r="BI731" s="194">
        <f>IF(N731="nulová",J731,0)</f>
        <v>0</v>
      </c>
      <c r="BJ731" s="21" t="s">
        <v>79</v>
      </c>
      <c r="BK731" s="194">
        <f>ROUND(I731*H731,2)</f>
        <v>0</v>
      </c>
      <c r="BL731" s="21" t="s">
        <v>1576</v>
      </c>
      <c r="BM731" s="193" t="s">
        <v>2367</v>
      </c>
    </row>
    <row r="732" spans="1:65" s="2" customFormat="1" ht="11.25">
      <c r="A732" s="38"/>
      <c r="B732" s="39"/>
      <c r="C732" s="40"/>
      <c r="D732" s="195" t="s">
        <v>164</v>
      </c>
      <c r="E732" s="40"/>
      <c r="F732" s="196" t="s">
        <v>1578</v>
      </c>
      <c r="G732" s="40"/>
      <c r="H732" s="40"/>
      <c r="I732" s="197"/>
      <c r="J732" s="40"/>
      <c r="K732" s="40"/>
      <c r="L732" s="43"/>
      <c r="M732" s="257"/>
      <c r="N732" s="258"/>
      <c r="O732" s="259"/>
      <c r="P732" s="259"/>
      <c r="Q732" s="259"/>
      <c r="R732" s="259"/>
      <c r="S732" s="259"/>
      <c r="T732" s="260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T732" s="21" t="s">
        <v>164</v>
      </c>
      <c r="AU732" s="21" t="s">
        <v>79</v>
      </c>
    </row>
    <row r="733" spans="1:65" s="2" customFormat="1" ht="6.95" customHeight="1">
      <c r="A733" s="38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43"/>
      <c r="M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</row>
  </sheetData>
  <sheetProtection password="CEE1" sheet="1" objects="1" scenarios="1" formatColumns="0" formatRows="0" autoFilter="0"/>
  <autoFilter ref="C109:K732"/>
  <mergeCells count="12">
    <mergeCell ref="E102:H102"/>
    <mergeCell ref="L2:V2"/>
    <mergeCell ref="E50:H50"/>
    <mergeCell ref="E52:H52"/>
    <mergeCell ref="E54:H54"/>
    <mergeCell ref="E98:H98"/>
    <mergeCell ref="E100:H100"/>
    <mergeCell ref="E7:H7"/>
    <mergeCell ref="E9:H9"/>
    <mergeCell ref="E11:H11"/>
    <mergeCell ref="E20:H20"/>
    <mergeCell ref="E29:H29"/>
  </mergeCells>
  <hyperlinks>
    <hyperlink ref="F114" r:id="rId1"/>
    <hyperlink ref="F118" r:id="rId2"/>
    <hyperlink ref="F122" r:id="rId3"/>
    <hyperlink ref="F125" r:id="rId4"/>
    <hyperlink ref="F129" r:id="rId5"/>
    <hyperlink ref="F133" r:id="rId6"/>
    <hyperlink ref="F137" r:id="rId7"/>
    <hyperlink ref="F141" r:id="rId8"/>
    <hyperlink ref="F147" r:id="rId9"/>
    <hyperlink ref="F153" r:id="rId10"/>
    <hyperlink ref="F169" r:id="rId11"/>
    <hyperlink ref="F176" r:id="rId12"/>
    <hyperlink ref="F181" r:id="rId13"/>
    <hyperlink ref="F186" r:id="rId14"/>
    <hyperlink ref="F188" r:id="rId15"/>
    <hyperlink ref="F202" r:id="rId16"/>
    <hyperlink ref="F207" r:id="rId17"/>
    <hyperlink ref="F217" r:id="rId18"/>
    <hyperlink ref="F227" r:id="rId19"/>
    <hyperlink ref="F236" r:id="rId20"/>
    <hyperlink ref="F247" r:id="rId21"/>
    <hyperlink ref="F251" r:id="rId22"/>
    <hyperlink ref="F260" r:id="rId23"/>
    <hyperlink ref="F275" r:id="rId24"/>
    <hyperlink ref="F284" r:id="rId25"/>
    <hyperlink ref="F292" r:id="rId26"/>
    <hyperlink ref="F294" r:id="rId27"/>
    <hyperlink ref="F302" r:id="rId28"/>
    <hyperlink ref="F304" r:id="rId29"/>
    <hyperlink ref="F311" r:id="rId30"/>
    <hyperlink ref="F326" r:id="rId31"/>
    <hyperlink ref="F338" r:id="rId32"/>
    <hyperlink ref="F344" r:id="rId33"/>
    <hyperlink ref="F348" r:id="rId34"/>
    <hyperlink ref="F352" r:id="rId35"/>
    <hyperlink ref="F356" r:id="rId36"/>
    <hyperlink ref="F360" r:id="rId37"/>
    <hyperlink ref="F364" r:id="rId38"/>
    <hyperlink ref="F369" r:id="rId39"/>
    <hyperlink ref="F375" r:id="rId40"/>
    <hyperlink ref="F379" r:id="rId41"/>
    <hyperlink ref="F383" r:id="rId42"/>
    <hyperlink ref="F387" r:id="rId43"/>
    <hyperlink ref="F391" r:id="rId44"/>
    <hyperlink ref="F396" r:id="rId45"/>
    <hyperlink ref="F400" r:id="rId46"/>
    <hyperlink ref="F404" r:id="rId47"/>
    <hyperlink ref="F408" r:id="rId48"/>
    <hyperlink ref="F412" r:id="rId49"/>
    <hyperlink ref="F416" r:id="rId50"/>
    <hyperlink ref="F420" r:id="rId51"/>
    <hyperlink ref="F424" r:id="rId52"/>
    <hyperlink ref="F428" r:id="rId53"/>
    <hyperlink ref="F431" r:id="rId54"/>
    <hyperlink ref="F433" r:id="rId55"/>
    <hyperlink ref="F435" r:id="rId56"/>
    <hyperlink ref="F438" r:id="rId57"/>
    <hyperlink ref="F441" r:id="rId58"/>
    <hyperlink ref="F449" r:id="rId59"/>
    <hyperlink ref="F456" r:id="rId60"/>
    <hyperlink ref="F463" r:id="rId61"/>
    <hyperlink ref="F470" r:id="rId62"/>
    <hyperlink ref="F477" r:id="rId63"/>
    <hyperlink ref="F484" r:id="rId64"/>
    <hyperlink ref="F488" r:id="rId65"/>
    <hyperlink ref="F492" r:id="rId66"/>
    <hyperlink ref="F496" r:id="rId67"/>
    <hyperlink ref="F500" r:id="rId68"/>
    <hyperlink ref="F507" r:id="rId69"/>
    <hyperlink ref="F514" r:id="rId70"/>
    <hyperlink ref="F520" r:id="rId71"/>
    <hyperlink ref="F526" r:id="rId72"/>
    <hyperlink ref="F534" r:id="rId73"/>
    <hyperlink ref="F538" r:id="rId74"/>
    <hyperlink ref="F542" r:id="rId75"/>
    <hyperlink ref="F550" r:id="rId76"/>
    <hyperlink ref="F555" r:id="rId77"/>
    <hyperlink ref="F559" r:id="rId78"/>
    <hyperlink ref="F565" r:id="rId79"/>
    <hyperlink ref="F569" r:id="rId80"/>
    <hyperlink ref="F572" r:id="rId81"/>
    <hyperlink ref="F576" r:id="rId82"/>
    <hyperlink ref="F582" r:id="rId83"/>
    <hyperlink ref="F585" r:id="rId84"/>
    <hyperlink ref="F589" r:id="rId85"/>
    <hyperlink ref="F593" r:id="rId86"/>
    <hyperlink ref="F597" r:id="rId87"/>
    <hyperlink ref="F599" r:id="rId88"/>
    <hyperlink ref="F603" r:id="rId89"/>
    <hyperlink ref="F606" r:id="rId90"/>
    <hyperlink ref="F612" r:id="rId91"/>
    <hyperlink ref="F638" r:id="rId92"/>
    <hyperlink ref="F641" r:id="rId93"/>
    <hyperlink ref="F646" r:id="rId94"/>
    <hyperlink ref="F648" r:id="rId95"/>
    <hyperlink ref="F654" r:id="rId96"/>
    <hyperlink ref="F658" r:id="rId97"/>
    <hyperlink ref="F662" r:id="rId98"/>
    <hyperlink ref="F665" r:id="rId99"/>
    <hyperlink ref="F668" r:id="rId100"/>
    <hyperlink ref="F672" r:id="rId101"/>
    <hyperlink ref="F675" r:id="rId102"/>
    <hyperlink ref="F680" r:id="rId103"/>
    <hyperlink ref="F685" r:id="rId104"/>
    <hyperlink ref="F690" r:id="rId105"/>
    <hyperlink ref="F693" r:id="rId106"/>
    <hyperlink ref="F698" r:id="rId107"/>
    <hyperlink ref="F707" r:id="rId108"/>
    <hyperlink ref="F713" r:id="rId109"/>
    <hyperlink ref="F718" r:id="rId110"/>
    <hyperlink ref="F725" r:id="rId111"/>
    <hyperlink ref="F732" r:id="rId1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AT2" s="21" t="s">
        <v>94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4"/>
      <c r="AT3" s="21" t="s">
        <v>81</v>
      </c>
    </row>
    <row r="4" spans="1:46" s="1" customFormat="1" ht="24.95" customHeight="1">
      <c r="B4" s="24"/>
      <c r="D4" s="114" t="s">
        <v>99</v>
      </c>
      <c r="L4" s="24"/>
      <c r="M4" s="115" t="s">
        <v>10</v>
      </c>
      <c r="AT4" s="21" t="s">
        <v>4</v>
      </c>
    </row>
    <row r="5" spans="1:46" s="1" customFormat="1" ht="6.95" customHeight="1">
      <c r="B5" s="24"/>
      <c r="L5" s="24"/>
    </row>
    <row r="6" spans="1:46" s="1" customFormat="1" ht="12" customHeight="1">
      <c r="B6" s="24"/>
      <c r="D6" s="116" t="s">
        <v>16</v>
      </c>
      <c r="L6" s="24"/>
    </row>
    <row r="7" spans="1:46" s="1" customFormat="1" ht="16.5" customHeight="1">
      <c r="B7" s="24"/>
      <c r="E7" s="409" t="str">
        <f>'Rekapitulace stavby'!K6</f>
        <v>Revitalizace areálu CM Náměšť nad Oslavou</v>
      </c>
      <c r="F7" s="410"/>
      <c r="G7" s="410"/>
      <c r="H7" s="410"/>
      <c r="L7" s="24"/>
    </row>
    <row r="8" spans="1:46" s="1" customFormat="1" ht="12" customHeight="1">
      <c r="B8" s="24"/>
      <c r="D8" s="116" t="s">
        <v>100</v>
      </c>
      <c r="L8" s="24"/>
    </row>
    <row r="9" spans="1:46" s="2" customFormat="1" ht="16.5" customHeight="1">
      <c r="A9" s="38"/>
      <c r="B9" s="43"/>
      <c r="C9" s="38"/>
      <c r="D9" s="38"/>
      <c r="E9" s="409" t="s">
        <v>1805</v>
      </c>
      <c r="F9" s="411"/>
      <c r="G9" s="411"/>
      <c r="H9" s="411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102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2" t="s">
        <v>1579</v>
      </c>
      <c r="F11" s="411"/>
      <c r="G11" s="411"/>
      <c r="H11" s="411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1.25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19</v>
      </c>
      <c r="G13" s="38"/>
      <c r="H13" s="38"/>
      <c r="I13" s="116" t="s">
        <v>20</v>
      </c>
      <c r="J13" s="107" t="s">
        <v>19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21</v>
      </c>
      <c r="E14" s="38"/>
      <c r="F14" s="107" t="s">
        <v>22</v>
      </c>
      <c r="G14" s="38"/>
      <c r="H14" s="38"/>
      <c r="I14" s="116" t="s">
        <v>23</v>
      </c>
      <c r="J14" s="118" t="str">
        <f>'Rekapitulace stavby'!AN8</f>
        <v>3. 12. 2024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9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25</v>
      </c>
      <c r="E16" s="38"/>
      <c r="F16" s="38"/>
      <c r="G16" s="38"/>
      <c r="H16" s="38"/>
      <c r="I16" s="116" t="s">
        <v>26</v>
      </c>
      <c r="J16" s="107" t="s">
        <v>19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27</v>
      </c>
      <c r="F17" s="38"/>
      <c r="G17" s="38"/>
      <c r="H17" s="38"/>
      <c r="I17" s="116" t="s">
        <v>28</v>
      </c>
      <c r="J17" s="107" t="s">
        <v>19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5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29</v>
      </c>
      <c r="E19" s="38"/>
      <c r="F19" s="38"/>
      <c r="G19" s="38"/>
      <c r="H19" s="38"/>
      <c r="I19" s="116" t="s">
        <v>26</v>
      </c>
      <c r="J19" s="34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3" t="str">
        <f>'Rekapitulace stavby'!E14</f>
        <v>Vyplň údaj</v>
      </c>
      <c r="F20" s="414"/>
      <c r="G20" s="414"/>
      <c r="H20" s="414"/>
      <c r="I20" s="116" t="s">
        <v>28</v>
      </c>
      <c r="J20" s="34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5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31</v>
      </c>
      <c r="E22" s="38"/>
      <c r="F22" s="38"/>
      <c r="G22" s="38"/>
      <c r="H22" s="38"/>
      <c r="I22" s="116" t="s">
        <v>26</v>
      </c>
      <c r="J22" s="107" t="s">
        <v>19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32</v>
      </c>
      <c r="F23" s="38"/>
      <c r="G23" s="38"/>
      <c r="H23" s="38"/>
      <c r="I23" s="116" t="s">
        <v>28</v>
      </c>
      <c r="J23" s="107" t="s">
        <v>19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5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34</v>
      </c>
      <c r="E25" s="38"/>
      <c r="F25" s="38"/>
      <c r="G25" s="38"/>
      <c r="H25" s="38"/>
      <c r="I25" s="116" t="s">
        <v>26</v>
      </c>
      <c r="J25" s="107" t="s">
        <v>19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1580</v>
      </c>
      <c r="F26" s="38"/>
      <c r="G26" s="38"/>
      <c r="H26" s="38"/>
      <c r="I26" s="116" t="s">
        <v>28</v>
      </c>
      <c r="J26" s="107" t="s">
        <v>19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5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36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23.25" customHeight="1">
      <c r="A29" s="119"/>
      <c r="B29" s="120"/>
      <c r="C29" s="119"/>
      <c r="D29" s="119"/>
      <c r="E29" s="415" t="s">
        <v>1581</v>
      </c>
      <c r="F29" s="415"/>
      <c r="G29" s="415"/>
      <c r="H29" s="415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38</v>
      </c>
      <c r="E32" s="38"/>
      <c r="F32" s="38"/>
      <c r="G32" s="38"/>
      <c r="H32" s="38"/>
      <c r="I32" s="38"/>
      <c r="J32" s="124">
        <f>ROUND(J111,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5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38"/>
      <c r="F34" s="125" t="s">
        <v>40</v>
      </c>
      <c r="G34" s="38"/>
      <c r="H34" s="38"/>
      <c r="I34" s="125" t="s">
        <v>39</v>
      </c>
      <c r="J34" s="125" t="s">
        <v>41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customHeight="1">
      <c r="A35" s="38"/>
      <c r="B35" s="43"/>
      <c r="C35" s="38"/>
      <c r="D35" s="126" t="s">
        <v>42</v>
      </c>
      <c r="E35" s="116" t="s">
        <v>43</v>
      </c>
      <c r="F35" s="127">
        <f>ROUND((SUM(BE111:BE185)),  2)</f>
        <v>0</v>
      </c>
      <c r="G35" s="38"/>
      <c r="H35" s="38"/>
      <c r="I35" s="128">
        <v>0.21</v>
      </c>
      <c r="J35" s="127">
        <f>ROUND(((SUM(BE111:BE185))*I35),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customHeight="1">
      <c r="A36" s="38"/>
      <c r="B36" s="43"/>
      <c r="C36" s="38"/>
      <c r="D36" s="38"/>
      <c r="E36" s="116" t="s">
        <v>44</v>
      </c>
      <c r="F36" s="127">
        <f>ROUND((SUM(BF111:BF185)),  2)</f>
        <v>0</v>
      </c>
      <c r="G36" s="38"/>
      <c r="H36" s="38"/>
      <c r="I36" s="128">
        <v>0.12</v>
      </c>
      <c r="J36" s="127">
        <f>ROUND(((SUM(BF111:BF185))*I36),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45</v>
      </c>
      <c r="F37" s="127">
        <f>ROUND((SUM(BG111:BG185)),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5" hidden="1" customHeight="1">
      <c r="A38" s="38"/>
      <c r="B38" s="43"/>
      <c r="C38" s="38"/>
      <c r="D38" s="38"/>
      <c r="E38" s="116" t="s">
        <v>46</v>
      </c>
      <c r="F38" s="127">
        <f>ROUND((SUM(BH111:BH185)),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5" hidden="1" customHeight="1">
      <c r="A39" s="38"/>
      <c r="B39" s="43"/>
      <c r="C39" s="38"/>
      <c r="D39" s="38"/>
      <c r="E39" s="116" t="s">
        <v>47</v>
      </c>
      <c r="F39" s="127">
        <f>ROUND((SUM(BI111:BI185)),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5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5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5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5" customHeight="1">
      <c r="A47" s="38"/>
      <c r="B47" s="39"/>
      <c r="C47" s="27" t="s">
        <v>104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3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6" t="str">
        <f>E7</f>
        <v>Revitalizace areálu CM Náměšť nad Oslavou</v>
      </c>
      <c r="F50" s="417"/>
      <c r="G50" s="417"/>
      <c r="H50" s="417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5"/>
      <c r="C51" s="33" t="s">
        <v>100</v>
      </c>
      <c r="D51" s="26"/>
      <c r="E51" s="26"/>
      <c r="F51" s="26"/>
      <c r="G51" s="26"/>
      <c r="H51" s="26"/>
      <c r="I51" s="26"/>
      <c r="J51" s="26"/>
      <c r="K51" s="26"/>
      <c r="L51" s="24"/>
    </row>
    <row r="52" spans="1:47" s="2" customFormat="1" ht="16.5" customHeight="1">
      <c r="A52" s="38"/>
      <c r="B52" s="39"/>
      <c r="C52" s="40"/>
      <c r="D52" s="40"/>
      <c r="E52" s="416" t="s">
        <v>1805</v>
      </c>
      <c r="F52" s="418"/>
      <c r="G52" s="418"/>
      <c r="H52" s="418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3" t="s">
        <v>102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65" t="str">
        <f>E11</f>
        <v>02 - silnoproudá elektrotechnika, hromosvod a uzemnění</v>
      </c>
      <c r="F54" s="418"/>
      <c r="G54" s="418"/>
      <c r="H54" s="418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5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3" t="s">
        <v>21</v>
      </c>
      <c r="D56" s="40"/>
      <c r="E56" s="40"/>
      <c r="F56" s="31" t="str">
        <f>F14</f>
        <v>Náměšť nad Oslavou</v>
      </c>
      <c r="G56" s="40"/>
      <c r="H56" s="40"/>
      <c r="I56" s="33" t="s">
        <v>23</v>
      </c>
      <c r="J56" s="63" t="str">
        <f>IF(J14="","",J14)</f>
        <v>3. 12. 2024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5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7" customHeight="1">
      <c r="A58" s="38"/>
      <c r="B58" s="39"/>
      <c r="C58" s="33" t="s">
        <v>25</v>
      </c>
      <c r="D58" s="40"/>
      <c r="E58" s="40"/>
      <c r="F58" s="31" t="str">
        <f>E17</f>
        <v>KSÚSV, přís.org., Kosovská 1122/16, Jihlava 58601</v>
      </c>
      <c r="G58" s="40"/>
      <c r="H58" s="40"/>
      <c r="I58" s="33" t="s">
        <v>31</v>
      </c>
      <c r="J58" s="36" t="str">
        <f>E23</f>
        <v>Obchodní projekt Jihlava, spol.s r.o.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7" customHeight="1">
      <c r="A59" s="38"/>
      <c r="B59" s="39"/>
      <c r="C59" s="33" t="s">
        <v>29</v>
      </c>
      <c r="D59" s="40"/>
      <c r="E59" s="40"/>
      <c r="F59" s="31" t="str">
        <f>IF(E20="","",E20)</f>
        <v>Vyplň údaj</v>
      </c>
      <c r="G59" s="40"/>
      <c r="H59" s="40"/>
      <c r="I59" s="33" t="s">
        <v>34</v>
      </c>
      <c r="J59" s="36" t="str">
        <f>E26</f>
        <v>Bc.Adam Novák (import do KROS4)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105</v>
      </c>
      <c r="D61" s="141"/>
      <c r="E61" s="141"/>
      <c r="F61" s="141"/>
      <c r="G61" s="141"/>
      <c r="H61" s="141"/>
      <c r="I61" s="141"/>
      <c r="J61" s="142" t="s">
        <v>106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9" customHeight="1">
      <c r="A63" s="38"/>
      <c r="B63" s="39"/>
      <c r="C63" s="143" t="s">
        <v>70</v>
      </c>
      <c r="D63" s="40"/>
      <c r="E63" s="40"/>
      <c r="F63" s="40"/>
      <c r="G63" s="40"/>
      <c r="H63" s="40"/>
      <c r="I63" s="40"/>
      <c r="J63" s="81">
        <f>J111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1" t="s">
        <v>107</v>
      </c>
    </row>
    <row r="64" spans="1:47" s="9" customFormat="1" ht="24.95" customHeight="1">
      <c r="B64" s="144"/>
      <c r="C64" s="145"/>
      <c r="D64" s="146" t="s">
        <v>1582</v>
      </c>
      <c r="E64" s="147"/>
      <c r="F64" s="147"/>
      <c r="G64" s="147"/>
      <c r="H64" s="147"/>
      <c r="I64" s="147"/>
      <c r="J64" s="148">
        <f>J112</f>
        <v>0</v>
      </c>
      <c r="K64" s="145"/>
      <c r="L64" s="149"/>
    </row>
    <row r="65" spans="2:12" s="10" customFormat="1" ht="19.899999999999999" customHeight="1">
      <c r="B65" s="150"/>
      <c r="C65" s="101"/>
      <c r="D65" s="151" t="s">
        <v>1583</v>
      </c>
      <c r="E65" s="152"/>
      <c r="F65" s="152"/>
      <c r="G65" s="152"/>
      <c r="H65" s="152"/>
      <c r="I65" s="152"/>
      <c r="J65" s="153">
        <f>J113</f>
        <v>0</v>
      </c>
      <c r="K65" s="101"/>
      <c r="L65" s="154"/>
    </row>
    <row r="66" spans="2:12" s="10" customFormat="1" ht="19.899999999999999" customHeight="1">
      <c r="B66" s="150"/>
      <c r="C66" s="101"/>
      <c r="D66" s="151" t="s">
        <v>2368</v>
      </c>
      <c r="E66" s="152"/>
      <c r="F66" s="152"/>
      <c r="G66" s="152"/>
      <c r="H66" s="152"/>
      <c r="I66" s="152"/>
      <c r="J66" s="153">
        <f>J117</f>
        <v>0</v>
      </c>
      <c r="K66" s="101"/>
      <c r="L66" s="154"/>
    </row>
    <row r="67" spans="2:12" s="10" customFormat="1" ht="14.85" customHeight="1">
      <c r="B67" s="150"/>
      <c r="C67" s="101"/>
      <c r="D67" s="151" t="s">
        <v>2369</v>
      </c>
      <c r="E67" s="152"/>
      <c r="F67" s="152"/>
      <c r="G67" s="152"/>
      <c r="H67" s="152"/>
      <c r="I67" s="152"/>
      <c r="J67" s="153">
        <f>J123</f>
        <v>0</v>
      </c>
      <c r="K67" s="101"/>
      <c r="L67" s="154"/>
    </row>
    <row r="68" spans="2:12" s="10" customFormat="1" ht="14.85" customHeight="1">
      <c r="B68" s="150"/>
      <c r="C68" s="101"/>
      <c r="D68" s="151" t="s">
        <v>2370</v>
      </c>
      <c r="E68" s="152"/>
      <c r="F68" s="152"/>
      <c r="G68" s="152"/>
      <c r="H68" s="152"/>
      <c r="I68" s="152"/>
      <c r="J68" s="153">
        <f>J125</f>
        <v>0</v>
      </c>
      <c r="K68" s="101"/>
      <c r="L68" s="154"/>
    </row>
    <row r="69" spans="2:12" s="10" customFormat="1" ht="14.85" customHeight="1">
      <c r="B69" s="150"/>
      <c r="C69" s="101"/>
      <c r="D69" s="151" t="s">
        <v>2371</v>
      </c>
      <c r="E69" s="152"/>
      <c r="F69" s="152"/>
      <c r="G69" s="152"/>
      <c r="H69" s="152"/>
      <c r="I69" s="152"/>
      <c r="J69" s="153">
        <f>J127</f>
        <v>0</v>
      </c>
      <c r="K69" s="101"/>
      <c r="L69" s="154"/>
    </row>
    <row r="70" spans="2:12" s="10" customFormat="1" ht="14.85" customHeight="1">
      <c r="B70" s="150"/>
      <c r="C70" s="101"/>
      <c r="D70" s="151" t="s">
        <v>2372</v>
      </c>
      <c r="E70" s="152"/>
      <c r="F70" s="152"/>
      <c r="G70" s="152"/>
      <c r="H70" s="152"/>
      <c r="I70" s="152"/>
      <c r="J70" s="153">
        <f>J129</f>
        <v>0</v>
      </c>
      <c r="K70" s="101"/>
      <c r="L70" s="154"/>
    </row>
    <row r="71" spans="2:12" s="10" customFormat="1" ht="14.85" customHeight="1">
      <c r="B71" s="150"/>
      <c r="C71" s="101"/>
      <c r="D71" s="151" t="s">
        <v>2373</v>
      </c>
      <c r="E71" s="152"/>
      <c r="F71" s="152"/>
      <c r="G71" s="152"/>
      <c r="H71" s="152"/>
      <c r="I71" s="152"/>
      <c r="J71" s="153">
        <f>J131</f>
        <v>0</v>
      </c>
      <c r="K71" s="101"/>
      <c r="L71" s="154"/>
    </row>
    <row r="72" spans="2:12" s="10" customFormat="1" ht="14.85" customHeight="1">
      <c r="B72" s="150"/>
      <c r="C72" s="101"/>
      <c r="D72" s="151" t="s">
        <v>2374</v>
      </c>
      <c r="E72" s="152"/>
      <c r="F72" s="152"/>
      <c r="G72" s="152"/>
      <c r="H72" s="152"/>
      <c r="I72" s="152"/>
      <c r="J72" s="153">
        <f>J133</f>
        <v>0</v>
      </c>
      <c r="K72" s="101"/>
      <c r="L72" s="154"/>
    </row>
    <row r="73" spans="2:12" s="10" customFormat="1" ht="14.85" customHeight="1">
      <c r="B73" s="150"/>
      <c r="C73" s="101"/>
      <c r="D73" s="151" t="s">
        <v>2375</v>
      </c>
      <c r="E73" s="152"/>
      <c r="F73" s="152"/>
      <c r="G73" s="152"/>
      <c r="H73" s="152"/>
      <c r="I73" s="152"/>
      <c r="J73" s="153">
        <f>J135</f>
        <v>0</v>
      </c>
      <c r="K73" s="101"/>
      <c r="L73" s="154"/>
    </row>
    <row r="74" spans="2:12" s="10" customFormat="1" ht="19.899999999999999" customHeight="1">
      <c r="B74" s="150"/>
      <c r="C74" s="101"/>
      <c r="D74" s="151" t="s">
        <v>2376</v>
      </c>
      <c r="E74" s="152"/>
      <c r="F74" s="152"/>
      <c r="G74" s="152"/>
      <c r="H74" s="152"/>
      <c r="I74" s="152"/>
      <c r="J74" s="153">
        <f>J137</f>
        <v>0</v>
      </c>
      <c r="K74" s="101"/>
      <c r="L74" s="154"/>
    </row>
    <row r="75" spans="2:12" s="10" customFormat="1" ht="14.85" customHeight="1">
      <c r="B75" s="150"/>
      <c r="C75" s="101"/>
      <c r="D75" s="151" t="s">
        <v>2377</v>
      </c>
      <c r="E75" s="152"/>
      <c r="F75" s="152"/>
      <c r="G75" s="152"/>
      <c r="H75" s="152"/>
      <c r="I75" s="152"/>
      <c r="J75" s="153">
        <f>J138</f>
        <v>0</v>
      </c>
      <c r="K75" s="101"/>
      <c r="L75" s="154"/>
    </row>
    <row r="76" spans="2:12" s="10" customFormat="1" ht="14.85" customHeight="1">
      <c r="B76" s="150"/>
      <c r="C76" s="101"/>
      <c r="D76" s="151" t="s">
        <v>2378</v>
      </c>
      <c r="E76" s="152"/>
      <c r="F76" s="152"/>
      <c r="G76" s="152"/>
      <c r="H76" s="152"/>
      <c r="I76" s="152"/>
      <c r="J76" s="153">
        <f>J139</f>
        <v>0</v>
      </c>
      <c r="K76" s="101"/>
      <c r="L76" s="154"/>
    </row>
    <row r="77" spans="2:12" s="10" customFormat="1" ht="14.85" customHeight="1">
      <c r="B77" s="150"/>
      <c r="C77" s="101"/>
      <c r="D77" s="151" t="s">
        <v>2379</v>
      </c>
      <c r="E77" s="152"/>
      <c r="F77" s="152"/>
      <c r="G77" s="152"/>
      <c r="H77" s="152"/>
      <c r="I77" s="152"/>
      <c r="J77" s="153">
        <f>J147</f>
        <v>0</v>
      </c>
      <c r="K77" s="101"/>
      <c r="L77" s="154"/>
    </row>
    <row r="78" spans="2:12" s="10" customFormat="1" ht="21.75" customHeight="1">
      <c r="B78" s="150"/>
      <c r="C78" s="101"/>
      <c r="D78" s="151" t="s">
        <v>2380</v>
      </c>
      <c r="E78" s="152"/>
      <c r="F78" s="152"/>
      <c r="G78" s="152"/>
      <c r="H78" s="152"/>
      <c r="I78" s="152"/>
      <c r="J78" s="153">
        <f>J152</f>
        <v>0</v>
      </c>
      <c r="K78" s="101"/>
      <c r="L78" s="154"/>
    </row>
    <row r="79" spans="2:12" s="10" customFormat="1" ht="14.85" customHeight="1">
      <c r="B79" s="150"/>
      <c r="C79" s="101"/>
      <c r="D79" s="151" t="s">
        <v>2375</v>
      </c>
      <c r="E79" s="152"/>
      <c r="F79" s="152"/>
      <c r="G79" s="152"/>
      <c r="H79" s="152"/>
      <c r="I79" s="152"/>
      <c r="J79" s="153">
        <f>J160</f>
        <v>0</v>
      </c>
      <c r="K79" s="101"/>
      <c r="L79" s="154"/>
    </row>
    <row r="80" spans="2:12" s="10" customFormat="1" ht="21.75" customHeight="1">
      <c r="B80" s="150"/>
      <c r="C80" s="101"/>
      <c r="D80" s="151" t="s">
        <v>2381</v>
      </c>
      <c r="E80" s="152"/>
      <c r="F80" s="152"/>
      <c r="G80" s="152"/>
      <c r="H80" s="152"/>
      <c r="I80" s="152"/>
      <c r="J80" s="153">
        <f>J162</f>
        <v>0</v>
      </c>
      <c r="K80" s="101"/>
      <c r="L80" s="154"/>
    </row>
    <row r="81" spans="1:31" s="10" customFormat="1" ht="19.899999999999999" customHeight="1">
      <c r="B81" s="150"/>
      <c r="C81" s="101"/>
      <c r="D81" s="151" t="s">
        <v>2382</v>
      </c>
      <c r="E81" s="152"/>
      <c r="F81" s="152"/>
      <c r="G81" s="152"/>
      <c r="H81" s="152"/>
      <c r="I81" s="152"/>
      <c r="J81" s="153">
        <f>J165</f>
        <v>0</v>
      </c>
      <c r="K81" s="101"/>
      <c r="L81" s="154"/>
    </row>
    <row r="82" spans="1:31" s="10" customFormat="1" ht="14.85" customHeight="1">
      <c r="B82" s="150"/>
      <c r="C82" s="101"/>
      <c r="D82" s="151" t="s">
        <v>2383</v>
      </c>
      <c r="E82" s="152"/>
      <c r="F82" s="152"/>
      <c r="G82" s="152"/>
      <c r="H82" s="152"/>
      <c r="I82" s="152"/>
      <c r="J82" s="153">
        <f>J166</f>
        <v>0</v>
      </c>
      <c r="K82" s="101"/>
      <c r="L82" s="154"/>
    </row>
    <row r="83" spans="1:31" s="10" customFormat="1" ht="14.85" customHeight="1">
      <c r="B83" s="150"/>
      <c r="C83" s="101"/>
      <c r="D83" s="151" t="s">
        <v>2384</v>
      </c>
      <c r="E83" s="152"/>
      <c r="F83" s="152"/>
      <c r="G83" s="152"/>
      <c r="H83" s="152"/>
      <c r="I83" s="152"/>
      <c r="J83" s="153">
        <f>J168</f>
        <v>0</v>
      </c>
      <c r="K83" s="101"/>
      <c r="L83" s="154"/>
    </row>
    <row r="84" spans="1:31" s="10" customFormat="1" ht="14.85" customHeight="1">
      <c r="B84" s="150"/>
      <c r="C84" s="101"/>
      <c r="D84" s="151" t="s">
        <v>2385</v>
      </c>
      <c r="E84" s="152"/>
      <c r="F84" s="152"/>
      <c r="G84" s="152"/>
      <c r="H84" s="152"/>
      <c r="I84" s="152"/>
      <c r="J84" s="153">
        <f>J170</f>
        <v>0</v>
      </c>
      <c r="K84" s="101"/>
      <c r="L84" s="154"/>
    </row>
    <row r="85" spans="1:31" s="10" customFormat="1" ht="14.85" customHeight="1">
      <c r="B85" s="150"/>
      <c r="C85" s="101"/>
      <c r="D85" s="151" t="s">
        <v>2386</v>
      </c>
      <c r="E85" s="152"/>
      <c r="F85" s="152"/>
      <c r="G85" s="152"/>
      <c r="H85" s="152"/>
      <c r="I85" s="152"/>
      <c r="J85" s="153">
        <f>J172</f>
        <v>0</v>
      </c>
      <c r="K85" s="101"/>
      <c r="L85" s="154"/>
    </row>
    <row r="86" spans="1:31" s="10" customFormat="1" ht="14.85" customHeight="1">
      <c r="B86" s="150"/>
      <c r="C86" s="101"/>
      <c r="D86" s="151" t="s">
        <v>2387</v>
      </c>
      <c r="E86" s="152"/>
      <c r="F86" s="152"/>
      <c r="G86" s="152"/>
      <c r="H86" s="152"/>
      <c r="I86" s="152"/>
      <c r="J86" s="153">
        <f>J174</f>
        <v>0</v>
      </c>
      <c r="K86" s="101"/>
      <c r="L86" s="154"/>
    </row>
    <row r="87" spans="1:31" s="10" customFormat="1" ht="14.85" customHeight="1">
      <c r="B87" s="150"/>
      <c r="C87" s="101"/>
      <c r="D87" s="151" t="s">
        <v>2388</v>
      </c>
      <c r="E87" s="152"/>
      <c r="F87" s="152"/>
      <c r="G87" s="152"/>
      <c r="H87" s="152"/>
      <c r="I87" s="152"/>
      <c r="J87" s="153">
        <f>J176</f>
        <v>0</v>
      </c>
      <c r="K87" s="101"/>
      <c r="L87" s="154"/>
    </row>
    <row r="88" spans="1:31" s="10" customFormat="1" ht="14.85" customHeight="1">
      <c r="B88" s="150"/>
      <c r="C88" s="101"/>
      <c r="D88" s="151" t="s">
        <v>2389</v>
      </c>
      <c r="E88" s="152"/>
      <c r="F88" s="152"/>
      <c r="G88" s="152"/>
      <c r="H88" s="152"/>
      <c r="I88" s="152"/>
      <c r="J88" s="153">
        <f>J178</f>
        <v>0</v>
      </c>
      <c r="K88" s="101"/>
      <c r="L88" s="154"/>
    </row>
    <row r="89" spans="1:31" s="10" customFormat="1" ht="19.899999999999999" customHeight="1">
      <c r="B89" s="150"/>
      <c r="C89" s="101"/>
      <c r="D89" s="151" t="s">
        <v>2390</v>
      </c>
      <c r="E89" s="152"/>
      <c r="F89" s="152"/>
      <c r="G89" s="152"/>
      <c r="H89" s="152"/>
      <c r="I89" s="152"/>
      <c r="J89" s="153">
        <f>J182</f>
        <v>0</v>
      </c>
      <c r="K89" s="101"/>
      <c r="L89" s="154"/>
    </row>
    <row r="90" spans="1:31" s="2" customFormat="1" ht="21.75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31" s="2" customFormat="1" ht="6.95" customHeight="1">
      <c r="A91" s="38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11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5" spans="1:31" s="2" customFormat="1" ht="6.95" customHeight="1">
      <c r="A95" s="38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11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1" s="2" customFormat="1" ht="24.95" customHeight="1">
      <c r="A96" s="38"/>
      <c r="B96" s="39"/>
      <c r="C96" s="27" t="s">
        <v>139</v>
      </c>
      <c r="D96" s="40"/>
      <c r="E96" s="40"/>
      <c r="F96" s="40"/>
      <c r="G96" s="40"/>
      <c r="H96" s="40"/>
      <c r="I96" s="40"/>
      <c r="J96" s="40"/>
      <c r="K96" s="40"/>
      <c r="L96" s="11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pans="1:63" s="2" customFormat="1" ht="6.95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17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pans="1:63" s="2" customFormat="1" ht="12" customHeight="1">
      <c r="A98" s="38"/>
      <c r="B98" s="39"/>
      <c r="C98" s="33" t="s">
        <v>16</v>
      </c>
      <c r="D98" s="40"/>
      <c r="E98" s="40"/>
      <c r="F98" s="40"/>
      <c r="G98" s="40"/>
      <c r="H98" s="40"/>
      <c r="I98" s="40"/>
      <c r="J98" s="40"/>
      <c r="K98" s="40"/>
      <c r="L98" s="117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pans="1:63" s="2" customFormat="1" ht="16.5" customHeight="1">
      <c r="A99" s="38"/>
      <c r="B99" s="39"/>
      <c r="C99" s="40"/>
      <c r="D99" s="40"/>
      <c r="E99" s="416" t="str">
        <f>E7</f>
        <v>Revitalizace areálu CM Náměšť nad Oslavou</v>
      </c>
      <c r="F99" s="417"/>
      <c r="G99" s="417"/>
      <c r="H99" s="417"/>
      <c r="I99" s="40"/>
      <c r="J99" s="40"/>
      <c r="K99" s="40"/>
      <c r="L99" s="117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pans="1:63" s="1" customFormat="1" ht="12" customHeight="1">
      <c r="B100" s="25"/>
      <c r="C100" s="33" t="s">
        <v>100</v>
      </c>
      <c r="D100" s="26"/>
      <c r="E100" s="26"/>
      <c r="F100" s="26"/>
      <c r="G100" s="26"/>
      <c r="H100" s="26"/>
      <c r="I100" s="26"/>
      <c r="J100" s="26"/>
      <c r="K100" s="26"/>
      <c r="L100" s="24"/>
    </row>
    <row r="101" spans="1:63" s="2" customFormat="1" ht="16.5" customHeight="1">
      <c r="A101" s="38"/>
      <c r="B101" s="39"/>
      <c r="C101" s="40"/>
      <c r="D101" s="40"/>
      <c r="E101" s="416" t="s">
        <v>1805</v>
      </c>
      <c r="F101" s="418"/>
      <c r="G101" s="418"/>
      <c r="H101" s="418"/>
      <c r="I101" s="40"/>
      <c r="J101" s="40"/>
      <c r="K101" s="40"/>
      <c r="L101" s="117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pans="1:63" s="2" customFormat="1" ht="12" customHeight="1">
      <c r="A102" s="38"/>
      <c r="B102" s="39"/>
      <c r="C102" s="33" t="s">
        <v>102</v>
      </c>
      <c r="D102" s="40"/>
      <c r="E102" s="40"/>
      <c r="F102" s="40"/>
      <c r="G102" s="40"/>
      <c r="H102" s="40"/>
      <c r="I102" s="40"/>
      <c r="J102" s="40"/>
      <c r="K102" s="40"/>
      <c r="L102" s="117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pans="1:63" s="2" customFormat="1" ht="16.5" customHeight="1">
      <c r="A103" s="38"/>
      <c r="B103" s="39"/>
      <c r="C103" s="40"/>
      <c r="D103" s="40"/>
      <c r="E103" s="365" t="str">
        <f>E11</f>
        <v>02 - silnoproudá elektrotechnika, hromosvod a uzemnění</v>
      </c>
      <c r="F103" s="418"/>
      <c r="G103" s="418"/>
      <c r="H103" s="418"/>
      <c r="I103" s="40"/>
      <c r="J103" s="40"/>
      <c r="K103" s="40"/>
      <c r="L103" s="117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1:63" s="2" customFormat="1" ht="6.95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117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pans="1:63" s="2" customFormat="1" ht="12" customHeight="1">
      <c r="A105" s="38"/>
      <c r="B105" s="39"/>
      <c r="C105" s="33" t="s">
        <v>21</v>
      </c>
      <c r="D105" s="40"/>
      <c r="E105" s="40"/>
      <c r="F105" s="31" t="str">
        <f>F14</f>
        <v>Náměšť nad Oslavou</v>
      </c>
      <c r="G105" s="40"/>
      <c r="H105" s="40"/>
      <c r="I105" s="33" t="s">
        <v>23</v>
      </c>
      <c r="J105" s="63" t="str">
        <f>IF(J14="","",J14)</f>
        <v>3. 12. 2024</v>
      </c>
      <c r="K105" s="40"/>
      <c r="L105" s="117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1:63" s="2" customFormat="1" ht="6.95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117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1:63" s="2" customFormat="1" ht="25.7" customHeight="1">
      <c r="A107" s="38"/>
      <c r="B107" s="39"/>
      <c r="C107" s="33" t="s">
        <v>25</v>
      </c>
      <c r="D107" s="40"/>
      <c r="E107" s="40"/>
      <c r="F107" s="31" t="str">
        <f>E17</f>
        <v>KSÚSV, přís.org., Kosovská 1122/16, Jihlava 58601</v>
      </c>
      <c r="G107" s="40"/>
      <c r="H107" s="40"/>
      <c r="I107" s="33" t="s">
        <v>31</v>
      </c>
      <c r="J107" s="36" t="str">
        <f>E23</f>
        <v>Obchodní projekt Jihlava, spol.s r.o.</v>
      </c>
      <c r="K107" s="40"/>
      <c r="L107" s="117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pans="1:63" s="2" customFormat="1" ht="25.7" customHeight="1">
      <c r="A108" s="38"/>
      <c r="B108" s="39"/>
      <c r="C108" s="33" t="s">
        <v>29</v>
      </c>
      <c r="D108" s="40"/>
      <c r="E108" s="40"/>
      <c r="F108" s="31" t="str">
        <f>IF(E20="","",E20)</f>
        <v>Vyplň údaj</v>
      </c>
      <c r="G108" s="40"/>
      <c r="H108" s="40"/>
      <c r="I108" s="33" t="s">
        <v>34</v>
      </c>
      <c r="J108" s="36" t="str">
        <f>E26</f>
        <v>Bc.Adam Novák (import do KROS4)</v>
      </c>
      <c r="K108" s="40"/>
      <c r="L108" s="117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1:63" s="2" customFormat="1" ht="10.35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117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pans="1:63" s="11" customFormat="1" ht="29.25" customHeight="1">
      <c r="A110" s="155"/>
      <c r="B110" s="156"/>
      <c r="C110" s="157" t="s">
        <v>140</v>
      </c>
      <c r="D110" s="158" t="s">
        <v>57</v>
      </c>
      <c r="E110" s="158" t="s">
        <v>53</v>
      </c>
      <c r="F110" s="158" t="s">
        <v>54</v>
      </c>
      <c r="G110" s="158" t="s">
        <v>141</v>
      </c>
      <c r="H110" s="158" t="s">
        <v>142</v>
      </c>
      <c r="I110" s="158" t="s">
        <v>143</v>
      </c>
      <c r="J110" s="158" t="s">
        <v>106</v>
      </c>
      <c r="K110" s="159" t="s">
        <v>144</v>
      </c>
      <c r="L110" s="160"/>
      <c r="M110" s="72" t="s">
        <v>19</v>
      </c>
      <c r="N110" s="73" t="s">
        <v>42</v>
      </c>
      <c r="O110" s="73" t="s">
        <v>145</v>
      </c>
      <c r="P110" s="73" t="s">
        <v>146</v>
      </c>
      <c r="Q110" s="73" t="s">
        <v>147</v>
      </c>
      <c r="R110" s="73" t="s">
        <v>148</v>
      </c>
      <c r="S110" s="73" t="s">
        <v>149</v>
      </c>
      <c r="T110" s="74" t="s">
        <v>150</v>
      </c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155"/>
    </row>
    <row r="111" spans="1:63" s="2" customFormat="1" ht="22.9" customHeight="1">
      <c r="A111" s="38"/>
      <c r="B111" s="39"/>
      <c r="C111" s="79" t="s">
        <v>151</v>
      </c>
      <c r="D111" s="40"/>
      <c r="E111" s="40"/>
      <c r="F111" s="40"/>
      <c r="G111" s="40"/>
      <c r="H111" s="40"/>
      <c r="I111" s="40"/>
      <c r="J111" s="161">
        <f>BK111</f>
        <v>0</v>
      </c>
      <c r="K111" s="40"/>
      <c r="L111" s="43"/>
      <c r="M111" s="75"/>
      <c r="N111" s="162"/>
      <c r="O111" s="76"/>
      <c r="P111" s="163">
        <f>P112</f>
        <v>0</v>
      </c>
      <c r="Q111" s="76"/>
      <c r="R111" s="163">
        <f>R112</f>
        <v>0</v>
      </c>
      <c r="S111" s="76"/>
      <c r="T111" s="164">
        <f>T112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21" t="s">
        <v>71</v>
      </c>
      <c r="AU111" s="21" t="s">
        <v>107</v>
      </c>
      <c r="BK111" s="165">
        <f>BK112</f>
        <v>0</v>
      </c>
    </row>
    <row r="112" spans="1:63" s="12" customFormat="1" ht="25.9" customHeight="1">
      <c r="B112" s="166"/>
      <c r="C112" s="167"/>
      <c r="D112" s="168" t="s">
        <v>71</v>
      </c>
      <c r="E112" s="169" t="s">
        <v>1612</v>
      </c>
      <c r="F112" s="169" t="s">
        <v>1613</v>
      </c>
      <c r="G112" s="167"/>
      <c r="H112" s="167"/>
      <c r="I112" s="170"/>
      <c r="J112" s="171">
        <f>BK112</f>
        <v>0</v>
      </c>
      <c r="K112" s="167"/>
      <c r="L112" s="172"/>
      <c r="M112" s="173"/>
      <c r="N112" s="174"/>
      <c r="O112" s="174"/>
      <c r="P112" s="175">
        <f>P113+P117+P137+P165+P182</f>
        <v>0</v>
      </c>
      <c r="Q112" s="174"/>
      <c r="R112" s="175">
        <f>R113+R117+R137+R165+R182</f>
        <v>0</v>
      </c>
      <c r="S112" s="174"/>
      <c r="T112" s="176">
        <f>T113+T117+T137+T165+T182</f>
        <v>0</v>
      </c>
      <c r="AR112" s="177" t="s">
        <v>169</v>
      </c>
      <c r="AT112" s="178" t="s">
        <v>71</v>
      </c>
      <c r="AU112" s="178" t="s">
        <v>72</v>
      </c>
      <c r="AY112" s="177" t="s">
        <v>154</v>
      </c>
      <c r="BK112" s="179">
        <f>BK113+BK117+BK137+BK165+BK182</f>
        <v>0</v>
      </c>
    </row>
    <row r="113" spans="1:65" s="12" customFormat="1" ht="22.9" customHeight="1">
      <c r="B113" s="166"/>
      <c r="C113" s="167"/>
      <c r="D113" s="168" t="s">
        <v>71</v>
      </c>
      <c r="E113" s="180" t="s">
        <v>1614</v>
      </c>
      <c r="F113" s="180" t="s">
        <v>1615</v>
      </c>
      <c r="G113" s="167"/>
      <c r="H113" s="167"/>
      <c r="I113" s="170"/>
      <c r="J113" s="181">
        <f>BK113</f>
        <v>0</v>
      </c>
      <c r="K113" s="167"/>
      <c r="L113" s="172"/>
      <c r="M113" s="173"/>
      <c r="N113" s="174"/>
      <c r="O113" s="174"/>
      <c r="P113" s="175">
        <f>SUM(P114:P116)</f>
        <v>0</v>
      </c>
      <c r="Q113" s="174"/>
      <c r="R113" s="175">
        <f>SUM(R114:R116)</f>
        <v>0</v>
      </c>
      <c r="S113" s="174"/>
      <c r="T113" s="176">
        <f>SUM(T114:T116)</f>
        <v>0</v>
      </c>
      <c r="AR113" s="177" t="s">
        <v>169</v>
      </c>
      <c r="AT113" s="178" t="s">
        <v>71</v>
      </c>
      <c r="AU113" s="178" t="s">
        <v>79</v>
      </c>
      <c r="AY113" s="177" t="s">
        <v>154</v>
      </c>
      <c r="BK113" s="179">
        <f>SUM(BK114:BK116)</f>
        <v>0</v>
      </c>
    </row>
    <row r="114" spans="1:65" s="2" customFormat="1" ht="16.5" customHeight="1">
      <c r="A114" s="38"/>
      <c r="B114" s="39"/>
      <c r="C114" s="182" t="s">
        <v>79</v>
      </c>
      <c r="D114" s="182" t="s">
        <v>157</v>
      </c>
      <c r="E114" s="183" t="s">
        <v>1616</v>
      </c>
      <c r="F114" s="184" t="s">
        <v>1617</v>
      </c>
      <c r="G114" s="185" t="s">
        <v>1618</v>
      </c>
      <c r="H114" s="186">
        <v>1</v>
      </c>
      <c r="I114" s="187"/>
      <c r="J114" s="188">
        <f>ROUND(I114*H114,2)</f>
        <v>0</v>
      </c>
      <c r="K114" s="184" t="s">
        <v>19</v>
      </c>
      <c r="L114" s="43"/>
      <c r="M114" s="189" t="s">
        <v>19</v>
      </c>
      <c r="N114" s="190" t="s">
        <v>43</v>
      </c>
      <c r="O114" s="68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93" t="s">
        <v>533</v>
      </c>
      <c r="AT114" s="193" t="s">
        <v>157</v>
      </c>
      <c r="AU114" s="193" t="s">
        <v>81</v>
      </c>
      <c r="AY114" s="21" t="s">
        <v>154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1" t="s">
        <v>79</v>
      </c>
      <c r="BK114" s="194">
        <f>ROUND(I114*H114,2)</f>
        <v>0</v>
      </c>
      <c r="BL114" s="21" t="s">
        <v>533</v>
      </c>
      <c r="BM114" s="193" t="s">
        <v>81</v>
      </c>
    </row>
    <row r="115" spans="1:65" s="2" customFormat="1" ht="16.5" customHeight="1">
      <c r="A115" s="38"/>
      <c r="B115" s="39"/>
      <c r="C115" s="182" t="s">
        <v>81</v>
      </c>
      <c r="D115" s="182" t="s">
        <v>157</v>
      </c>
      <c r="E115" s="183" t="s">
        <v>1619</v>
      </c>
      <c r="F115" s="184" t="s">
        <v>1620</v>
      </c>
      <c r="G115" s="185" t="s">
        <v>1618</v>
      </c>
      <c r="H115" s="186">
        <v>3</v>
      </c>
      <c r="I115" s="187"/>
      <c r="J115" s="188">
        <f>ROUND(I115*H115,2)</f>
        <v>0</v>
      </c>
      <c r="K115" s="184" t="s">
        <v>19</v>
      </c>
      <c r="L115" s="43"/>
      <c r="M115" s="189" t="s">
        <v>19</v>
      </c>
      <c r="N115" s="190" t="s">
        <v>43</v>
      </c>
      <c r="O115" s="68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3" t="s">
        <v>533</v>
      </c>
      <c r="AT115" s="193" t="s">
        <v>157</v>
      </c>
      <c r="AU115" s="193" t="s">
        <v>81</v>
      </c>
      <c r="AY115" s="21" t="s">
        <v>154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1" t="s">
        <v>79</v>
      </c>
      <c r="BK115" s="194">
        <f>ROUND(I115*H115,2)</f>
        <v>0</v>
      </c>
      <c r="BL115" s="21" t="s">
        <v>533</v>
      </c>
      <c r="BM115" s="193" t="s">
        <v>162</v>
      </c>
    </row>
    <row r="116" spans="1:65" s="2" customFormat="1" ht="24.2" customHeight="1">
      <c r="A116" s="38"/>
      <c r="B116" s="39"/>
      <c r="C116" s="182" t="s">
        <v>169</v>
      </c>
      <c r="D116" s="182" t="s">
        <v>157</v>
      </c>
      <c r="E116" s="183" t="s">
        <v>1623</v>
      </c>
      <c r="F116" s="184" t="s">
        <v>1624</v>
      </c>
      <c r="G116" s="185" t="s">
        <v>1625</v>
      </c>
      <c r="H116" s="186">
        <v>1</v>
      </c>
      <c r="I116" s="187"/>
      <c r="J116" s="188">
        <f>ROUND(I116*H116,2)</f>
        <v>0</v>
      </c>
      <c r="K116" s="184" t="s">
        <v>19</v>
      </c>
      <c r="L116" s="43"/>
      <c r="M116" s="189" t="s">
        <v>19</v>
      </c>
      <c r="N116" s="190" t="s">
        <v>43</v>
      </c>
      <c r="O116" s="68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93" t="s">
        <v>533</v>
      </c>
      <c r="AT116" s="193" t="s">
        <v>157</v>
      </c>
      <c r="AU116" s="193" t="s">
        <v>81</v>
      </c>
      <c r="AY116" s="21" t="s">
        <v>154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1" t="s">
        <v>79</v>
      </c>
      <c r="BK116" s="194">
        <f>ROUND(I116*H116,2)</f>
        <v>0</v>
      </c>
      <c r="BL116" s="21" t="s">
        <v>533</v>
      </c>
      <c r="BM116" s="193" t="s">
        <v>182</v>
      </c>
    </row>
    <row r="117" spans="1:65" s="12" customFormat="1" ht="22.9" customHeight="1">
      <c r="B117" s="166"/>
      <c r="C117" s="167"/>
      <c r="D117" s="168" t="s">
        <v>71</v>
      </c>
      <c r="E117" s="180" t="s">
        <v>1626</v>
      </c>
      <c r="F117" s="180" t="s">
        <v>1639</v>
      </c>
      <c r="G117" s="167"/>
      <c r="H117" s="167"/>
      <c r="I117" s="170"/>
      <c r="J117" s="181">
        <f>BK117</f>
        <v>0</v>
      </c>
      <c r="K117" s="167"/>
      <c r="L117" s="172"/>
      <c r="M117" s="173"/>
      <c r="N117" s="174"/>
      <c r="O117" s="174"/>
      <c r="P117" s="175">
        <f>P118+SUM(P119:P123)+P125+P127+P129+P131+P133+P135</f>
        <v>0</v>
      </c>
      <c r="Q117" s="174"/>
      <c r="R117" s="175">
        <f>R118+SUM(R119:R123)+R125+R127+R129+R131+R133+R135</f>
        <v>0</v>
      </c>
      <c r="S117" s="174"/>
      <c r="T117" s="176">
        <f>T118+SUM(T119:T123)+T125+T127+T129+T131+T133+T135</f>
        <v>0</v>
      </c>
      <c r="AR117" s="177" t="s">
        <v>169</v>
      </c>
      <c r="AT117" s="178" t="s">
        <v>71</v>
      </c>
      <c r="AU117" s="178" t="s">
        <v>79</v>
      </c>
      <c r="AY117" s="177" t="s">
        <v>154</v>
      </c>
      <c r="BK117" s="179">
        <f>BK118+SUM(BK119:BK123)+BK125+BK127+BK129+BK131+BK133+BK135</f>
        <v>0</v>
      </c>
    </row>
    <row r="118" spans="1:65" s="2" customFormat="1" ht="21.75" customHeight="1">
      <c r="A118" s="38"/>
      <c r="B118" s="39"/>
      <c r="C118" s="182" t="s">
        <v>162</v>
      </c>
      <c r="D118" s="182" t="s">
        <v>157</v>
      </c>
      <c r="E118" s="183" t="s">
        <v>1640</v>
      </c>
      <c r="F118" s="184" t="s">
        <v>2391</v>
      </c>
      <c r="G118" s="185" t="s">
        <v>1625</v>
      </c>
      <c r="H118" s="186">
        <v>1</v>
      </c>
      <c r="I118" s="187"/>
      <c r="J118" s="188">
        <f>ROUND(I118*H118,2)</f>
        <v>0</v>
      </c>
      <c r="K118" s="184" t="s">
        <v>19</v>
      </c>
      <c r="L118" s="43"/>
      <c r="M118" s="189" t="s">
        <v>19</v>
      </c>
      <c r="N118" s="190" t="s">
        <v>43</v>
      </c>
      <c r="O118" s="68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3" t="s">
        <v>533</v>
      </c>
      <c r="AT118" s="193" t="s">
        <v>157</v>
      </c>
      <c r="AU118" s="193" t="s">
        <v>81</v>
      </c>
      <c r="AY118" s="21" t="s">
        <v>154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1" t="s">
        <v>79</v>
      </c>
      <c r="BK118" s="194">
        <f>ROUND(I118*H118,2)</f>
        <v>0</v>
      </c>
      <c r="BL118" s="21" t="s">
        <v>533</v>
      </c>
      <c r="BM118" s="193" t="s">
        <v>195</v>
      </c>
    </row>
    <row r="119" spans="1:65" s="2" customFormat="1" ht="16.5" customHeight="1">
      <c r="A119" s="38"/>
      <c r="B119" s="39"/>
      <c r="C119" s="182" t="s">
        <v>186</v>
      </c>
      <c r="D119" s="182" t="s">
        <v>157</v>
      </c>
      <c r="E119" s="183" t="s">
        <v>1655</v>
      </c>
      <c r="F119" s="184" t="s">
        <v>1656</v>
      </c>
      <c r="G119" s="185" t="s">
        <v>1625</v>
      </c>
      <c r="H119" s="186">
        <v>30</v>
      </c>
      <c r="I119" s="187"/>
      <c r="J119" s="188">
        <f>ROUND(I119*H119,2)</f>
        <v>0</v>
      </c>
      <c r="K119" s="184" t="s">
        <v>19</v>
      </c>
      <c r="L119" s="43"/>
      <c r="M119" s="189" t="s">
        <v>19</v>
      </c>
      <c r="N119" s="190" t="s">
        <v>43</v>
      </c>
      <c r="O119" s="68"/>
      <c r="P119" s="191">
        <f>O119*H119</f>
        <v>0</v>
      </c>
      <c r="Q119" s="191">
        <v>0</v>
      </c>
      <c r="R119" s="191">
        <f>Q119*H119</f>
        <v>0</v>
      </c>
      <c r="S119" s="191">
        <v>0</v>
      </c>
      <c r="T119" s="19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93" t="s">
        <v>533</v>
      </c>
      <c r="AT119" s="193" t="s">
        <v>157</v>
      </c>
      <c r="AU119" s="193" t="s">
        <v>81</v>
      </c>
      <c r="AY119" s="21" t="s">
        <v>154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21" t="s">
        <v>79</v>
      </c>
      <c r="BK119" s="194">
        <f>ROUND(I119*H119,2)</f>
        <v>0</v>
      </c>
      <c r="BL119" s="21" t="s">
        <v>533</v>
      </c>
      <c r="BM119" s="193" t="s">
        <v>213</v>
      </c>
    </row>
    <row r="120" spans="1:65" s="2" customFormat="1" ht="16.5" customHeight="1">
      <c r="A120" s="38"/>
      <c r="B120" s="39"/>
      <c r="C120" s="182" t="s">
        <v>182</v>
      </c>
      <c r="D120" s="182" t="s">
        <v>157</v>
      </c>
      <c r="E120" s="183" t="s">
        <v>1657</v>
      </c>
      <c r="F120" s="184" t="s">
        <v>1658</v>
      </c>
      <c r="G120" s="185" t="s">
        <v>240</v>
      </c>
      <c r="H120" s="186">
        <v>60</v>
      </c>
      <c r="I120" s="187"/>
      <c r="J120" s="188">
        <f>ROUND(I120*H120,2)</f>
        <v>0</v>
      </c>
      <c r="K120" s="184" t="s">
        <v>19</v>
      </c>
      <c r="L120" s="43"/>
      <c r="M120" s="189" t="s">
        <v>19</v>
      </c>
      <c r="N120" s="190" t="s">
        <v>43</v>
      </c>
      <c r="O120" s="68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93" t="s">
        <v>533</v>
      </c>
      <c r="AT120" s="193" t="s">
        <v>157</v>
      </c>
      <c r="AU120" s="193" t="s">
        <v>81</v>
      </c>
      <c r="AY120" s="21" t="s">
        <v>154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1" t="s">
        <v>79</v>
      </c>
      <c r="BK120" s="194">
        <f>ROUND(I120*H120,2)</f>
        <v>0</v>
      </c>
      <c r="BL120" s="21" t="s">
        <v>533</v>
      </c>
      <c r="BM120" s="193" t="s">
        <v>8</v>
      </c>
    </row>
    <row r="121" spans="1:65" s="2" customFormat="1" ht="16.5" customHeight="1">
      <c r="A121" s="38"/>
      <c r="B121" s="39"/>
      <c r="C121" s="182" t="s">
        <v>198</v>
      </c>
      <c r="D121" s="182" t="s">
        <v>157</v>
      </c>
      <c r="E121" s="183" t="s">
        <v>1665</v>
      </c>
      <c r="F121" s="184" t="s">
        <v>2392</v>
      </c>
      <c r="G121" s="185" t="s">
        <v>1625</v>
      </c>
      <c r="H121" s="186">
        <v>5</v>
      </c>
      <c r="I121" s="187"/>
      <c r="J121" s="188">
        <f>ROUND(I121*H121,2)</f>
        <v>0</v>
      </c>
      <c r="K121" s="184" t="s">
        <v>19</v>
      </c>
      <c r="L121" s="43"/>
      <c r="M121" s="189" t="s">
        <v>19</v>
      </c>
      <c r="N121" s="190" t="s">
        <v>43</v>
      </c>
      <c r="O121" s="68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3" t="s">
        <v>533</v>
      </c>
      <c r="AT121" s="193" t="s">
        <v>157</v>
      </c>
      <c r="AU121" s="193" t="s">
        <v>81</v>
      </c>
      <c r="AY121" s="21" t="s">
        <v>154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1" t="s">
        <v>79</v>
      </c>
      <c r="BK121" s="194">
        <f>ROUND(I121*H121,2)</f>
        <v>0</v>
      </c>
      <c r="BL121" s="21" t="s">
        <v>533</v>
      </c>
      <c r="BM121" s="193" t="s">
        <v>237</v>
      </c>
    </row>
    <row r="122" spans="1:65" s="2" customFormat="1" ht="16.5" customHeight="1">
      <c r="A122" s="38"/>
      <c r="B122" s="39"/>
      <c r="C122" s="182" t="s">
        <v>195</v>
      </c>
      <c r="D122" s="182" t="s">
        <v>157</v>
      </c>
      <c r="E122" s="183" t="s">
        <v>2393</v>
      </c>
      <c r="F122" s="184" t="s">
        <v>1688</v>
      </c>
      <c r="G122" s="185" t="s">
        <v>240</v>
      </c>
      <c r="H122" s="186">
        <v>18</v>
      </c>
      <c r="I122" s="187"/>
      <c r="J122" s="188">
        <f>ROUND(I122*H122,2)</f>
        <v>0</v>
      </c>
      <c r="K122" s="184" t="s">
        <v>19</v>
      </c>
      <c r="L122" s="43"/>
      <c r="M122" s="189" t="s">
        <v>19</v>
      </c>
      <c r="N122" s="190" t="s">
        <v>43</v>
      </c>
      <c r="O122" s="68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3" t="s">
        <v>533</v>
      </c>
      <c r="AT122" s="193" t="s">
        <v>157</v>
      </c>
      <c r="AU122" s="193" t="s">
        <v>81</v>
      </c>
      <c r="AY122" s="21" t="s">
        <v>154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1" t="s">
        <v>79</v>
      </c>
      <c r="BK122" s="194">
        <f>ROUND(I122*H122,2)</f>
        <v>0</v>
      </c>
      <c r="BL122" s="21" t="s">
        <v>533</v>
      </c>
      <c r="BM122" s="193" t="s">
        <v>279</v>
      </c>
    </row>
    <row r="123" spans="1:65" s="12" customFormat="1" ht="20.85" customHeight="1">
      <c r="B123" s="166"/>
      <c r="C123" s="167"/>
      <c r="D123" s="168" t="s">
        <v>71</v>
      </c>
      <c r="E123" s="180" t="s">
        <v>1638</v>
      </c>
      <c r="F123" s="180" t="s">
        <v>2394</v>
      </c>
      <c r="G123" s="167"/>
      <c r="H123" s="167"/>
      <c r="I123" s="170"/>
      <c r="J123" s="181">
        <f>BK123</f>
        <v>0</v>
      </c>
      <c r="K123" s="167"/>
      <c r="L123" s="172"/>
      <c r="M123" s="173"/>
      <c r="N123" s="174"/>
      <c r="O123" s="174"/>
      <c r="P123" s="175">
        <f>P124</f>
        <v>0</v>
      </c>
      <c r="Q123" s="174"/>
      <c r="R123" s="175">
        <f>R124</f>
        <v>0</v>
      </c>
      <c r="S123" s="174"/>
      <c r="T123" s="176">
        <f>T124</f>
        <v>0</v>
      </c>
      <c r="AR123" s="177" t="s">
        <v>169</v>
      </c>
      <c r="AT123" s="178" t="s">
        <v>71</v>
      </c>
      <c r="AU123" s="178" t="s">
        <v>81</v>
      </c>
      <c r="AY123" s="177" t="s">
        <v>154</v>
      </c>
      <c r="BK123" s="179">
        <f>BK124</f>
        <v>0</v>
      </c>
    </row>
    <row r="124" spans="1:65" s="2" customFormat="1" ht="16.5" customHeight="1">
      <c r="A124" s="38"/>
      <c r="B124" s="39"/>
      <c r="C124" s="182" t="s">
        <v>207</v>
      </c>
      <c r="D124" s="182" t="s">
        <v>157</v>
      </c>
      <c r="E124" s="183" t="s">
        <v>1659</v>
      </c>
      <c r="F124" s="184" t="s">
        <v>2395</v>
      </c>
      <c r="G124" s="185" t="s">
        <v>1625</v>
      </c>
      <c r="H124" s="186">
        <v>2</v>
      </c>
      <c r="I124" s="187"/>
      <c r="J124" s="188">
        <f>ROUND(I124*H124,2)</f>
        <v>0</v>
      </c>
      <c r="K124" s="184" t="s">
        <v>19</v>
      </c>
      <c r="L124" s="43"/>
      <c r="M124" s="189" t="s">
        <v>19</v>
      </c>
      <c r="N124" s="190" t="s">
        <v>43</v>
      </c>
      <c r="O124" s="68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3" t="s">
        <v>533</v>
      </c>
      <c r="AT124" s="193" t="s">
        <v>157</v>
      </c>
      <c r="AU124" s="193" t="s">
        <v>169</v>
      </c>
      <c r="AY124" s="21" t="s">
        <v>154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1" t="s">
        <v>79</v>
      </c>
      <c r="BK124" s="194">
        <f>ROUND(I124*H124,2)</f>
        <v>0</v>
      </c>
      <c r="BL124" s="21" t="s">
        <v>533</v>
      </c>
      <c r="BM124" s="193" t="s">
        <v>293</v>
      </c>
    </row>
    <row r="125" spans="1:65" s="12" customFormat="1" ht="20.85" customHeight="1">
      <c r="B125" s="166"/>
      <c r="C125" s="167"/>
      <c r="D125" s="168" t="s">
        <v>71</v>
      </c>
      <c r="E125" s="180" t="s">
        <v>1653</v>
      </c>
      <c r="F125" s="180" t="s">
        <v>2396</v>
      </c>
      <c r="G125" s="167"/>
      <c r="H125" s="167"/>
      <c r="I125" s="170"/>
      <c r="J125" s="181">
        <f>BK125</f>
        <v>0</v>
      </c>
      <c r="K125" s="167"/>
      <c r="L125" s="172"/>
      <c r="M125" s="173"/>
      <c r="N125" s="174"/>
      <c r="O125" s="174"/>
      <c r="P125" s="175">
        <f>P126</f>
        <v>0</v>
      </c>
      <c r="Q125" s="174"/>
      <c r="R125" s="175">
        <f>R126</f>
        <v>0</v>
      </c>
      <c r="S125" s="174"/>
      <c r="T125" s="176">
        <f>T126</f>
        <v>0</v>
      </c>
      <c r="AR125" s="177" t="s">
        <v>169</v>
      </c>
      <c r="AT125" s="178" t="s">
        <v>71</v>
      </c>
      <c r="AU125" s="178" t="s">
        <v>81</v>
      </c>
      <c r="AY125" s="177" t="s">
        <v>154</v>
      </c>
      <c r="BK125" s="179">
        <f>BK126</f>
        <v>0</v>
      </c>
    </row>
    <row r="126" spans="1:65" s="2" customFormat="1" ht="24.2" customHeight="1">
      <c r="A126" s="38"/>
      <c r="B126" s="39"/>
      <c r="C126" s="182" t="s">
        <v>213</v>
      </c>
      <c r="D126" s="182" t="s">
        <v>157</v>
      </c>
      <c r="E126" s="183" t="s">
        <v>2397</v>
      </c>
      <c r="F126" s="184" t="s">
        <v>2398</v>
      </c>
      <c r="G126" s="185" t="s">
        <v>1625</v>
      </c>
      <c r="H126" s="186">
        <v>1</v>
      </c>
      <c r="I126" s="187"/>
      <c r="J126" s="188">
        <f>ROUND(I126*H126,2)</f>
        <v>0</v>
      </c>
      <c r="K126" s="184" t="s">
        <v>19</v>
      </c>
      <c r="L126" s="43"/>
      <c r="M126" s="189" t="s">
        <v>19</v>
      </c>
      <c r="N126" s="190" t="s">
        <v>43</v>
      </c>
      <c r="O126" s="68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533</v>
      </c>
      <c r="AT126" s="193" t="s">
        <v>157</v>
      </c>
      <c r="AU126" s="193" t="s">
        <v>169</v>
      </c>
      <c r="AY126" s="21" t="s">
        <v>154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1" t="s">
        <v>79</v>
      </c>
      <c r="BK126" s="194">
        <f>ROUND(I126*H126,2)</f>
        <v>0</v>
      </c>
      <c r="BL126" s="21" t="s">
        <v>533</v>
      </c>
      <c r="BM126" s="193" t="s">
        <v>300</v>
      </c>
    </row>
    <row r="127" spans="1:65" s="12" customFormat="1" ht="20.85" customHeight="1">
      <c r="B127" s="166"/>
      <c r="C127" s="167"/>
      <c r="D127" s="168" t="s">
        <v>71</v>
      </c>
      <c r="E127" s="180" t="s">
        <v>1669</v>
      </c>
      <c r="F127" s="180" t="s">
        <v>2399</v>
      </c>
      <c r="G127" s="167"/>
      <c r="H127" s="167"/>
      <c r="I127" s="170"/>
      <c r="J127" s="181">
        <f>BK127</f>
        <v>0</v>
      </c>
      <c r="K127" s="167"/>
      <c r="L127" s="172"/>
      <c r="M127" s="173"/>
      <c r="N127" s="174"/>
      <c r="O127" s="174"/>
      <c r="P127" s="175">
        <f>P128</f>
        <v>0</v>
      </c>
      <c r="Q127" s="174"/>
      <c r="R127" s="175">
        <f>R128</f>
        <v>0</v>
      </c>
      <c r="S127" s="174"/>
      <c r="T127" s="176">
        <f>T128</f>
        <v>0</v>
      </c>
      <c r="AR127" s="177" t="s">
        <v>169</v>
      </c>
      <c r="AT127" s="178" t="s">
        <v>71</v>
      </c>
      <c r="AU127" s="178" t="s">
        <v>81</v>
      </c>
      <c r="AY127" s="177" t="s">
        <v>154</v>
      </c>
      <c r="BK127" s="179">
        <f>BK128</f>
        <v>0</v>
      </c>
    </row>
    <row r="128" spans="1:65" s="2" customFormat="1" ht="16.5" customHeight="1">
      <c r="A128" s="38"/>
      <c r="B128" s="39"/>
      <c r="C128" s="182" t="s">
        <v>216</v>
      </c>
      <c r="D128" s="182" t="s">
        <v>157</v>
      </c>
      <c r="E128" s="183" t="s">
        <v>1673</v>
      </c>
      <c r="F128" s="184" t="s">
        <v>2400</v>
      </c>
      <c r="G128" s="185" t="s">
        <v>1625</v>
      </c>
      <c r="H128" s="186">
        <v>3</v>
      </c>
      <c r="I128" s="187"/>
      <c r="J128" s="188">
        <f>ROUND(I128*H128,2)</f>
        <v>0</v>
      </c>
      <c r="K128" s="184" t="s">
        <v>19</v>
      </c>
      <c r="L128" s="43"/>
      <c r="M128" s="189" t="s">
        <v>19</v>
      </c>
      <c r="N128" s="190" t="s">
        <v>43</v>
      </c>
      <c r="O128" s="68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533</v>
      </c>
      <c r="AT128" s="193" t="s">
        <v>157</v>
      </c>
      <c r="AU128" s="193" t="s">
        <v>169</v>
      </c>
      <c r="AY128" s="21" t="s">
        <v>154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1" t="s">
        <v>79</v>
      </c>
      <c r="BK128" s="194">
        <f>ROUND(I128*H128,2)</f>
        <v>0</v>
      </c>
      <c r="BL128" s="21" t="s">
        <v>533</v>
      </c>
      <c r="BM128" s="193" t="s">
        <v>306</v>
      </c>
    </row>
    <row r="129" spans="1:65" s="12" customFormat="1" ht="20.85" customHeight="1">
      <c r="B129" s="166"/>
      <c r="C129" s="167"/>
      <c r="D129" s="168" t="s">
        <v>71</v>
      </c>
      <c r="E129" s="180" t="s">
        <v>1677</v>
      </c>
      <c r="F129" s="180" t="s">
        <v>2401</v>
      </c>
      <c r="G129" s="167"/>
      <c r="H129" s="167"/>
      <c r="I129" s="170"/>
      <c r="J129" s="181">
        <f>BK129</f>
        <v>0</v>
      </c>
      <c r="K129" s="167"/>
      <c r="L129" s="172"/>
      <c r="M129" s="173"/>
      <c r="N129" s="174"/>
      <c r="O129" s="174"/>
      <c r="P129" s="175">
        <f>P130</f>
        <v>0</v>
      </c>
      <c r="Q129" s="174"/>
      <c r="R129" s="175">
        <f>R130</f>
        <v>0</v>
      </c>
      <c r="S129" s="174"/>
      <c r="T129" s="176">
        <f>T130</f>
        <v>0</v>
      </c>
      <c r="AR129" s="177" t="s">
        <v>169</v>
      </c>
      <c r="AT129" s="178" t="s">
        <v>71</v>
      </c>
      <c r="AU129" s="178" t="s">
        <v>81</v>
      </c>
      <c r="AY129" s="177" t="s">
        <v>154</v>
      </c>
      <c r="BK129" s="179">
        <f>BK130</f>
        <v>0</v>
      </c>
    </row>
    <row r="130" spans="1:65" s="2" customFormat="1" ht="16.5" customHeight="1">
      <c r="A130" s="38"/>
      <c r="B130" s="39"/>
      <c r="C130" s="182" t="s">
        <v>8</v>
      </c>
      <c r="D130" s="182" t="s">
        <v>157</v>
      </c>
      <c r="E130" s="183" t="s">
        <v>1661</v>
      </c>
      <c r="F130" s="184" t="s">
        <v>1662</v>
      </c>
      <c r="G130" s="185" t="s">
        <v>1625</v>
      </c>
      <c r="H130" s="186">
        <v>3</v>
      </c>
      <c r="I130" s="187"/>
      <c r="J130" s="188">
        <f>ROUND(I130*H130,2)</f>
        <v>0</v>
      </c>
      <c r="K130" s="184" t="s">
        <v>19</v>
      </c>
      <c r="L130" s="43"/>
      <c r="M130" s="189" t="s">
        <v>19</v>
      </c>
      <c r="N130" s="190" t="s">
        <v>43</v>
      </c>
      <c r="O130" s="68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533</v>
      </c>
      <c r="AT130" s="193" t="s">
        <v>157</v>
      </c>
      <c r="AU130" s="193" t="s">
        <v>169</v>
      </c>
      <c r="AY130" s="21" t="s">
        <v>154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1" t="s">
        <v>79</v>
      </c>
      <c r="BK130" s="194">
        <f>ROUND(I130*H130,2)</f>
        <v>0</v>
      </c>
      <c r="BL130" s="21" t="s">
        <v>533</v>
      </c>
      <c r="BM130" s="193" t="s">
        <v>317</v>
      </c>
    </row>
    <row r="131" spans="1:65" s="12" customFormat="1" ht="20.85" customHeight="1">
      <c r="B131" s="166"/>
      <c r="C131" s="167"/>
      <c r="D131" s="168" t="s">
        <v>71</v>
      </c>
      <c r="E131" s="180" t="s">
        <v>1685</v>
      </c>
      <c r="F131" s="180" t="s">
        <v>2402</v>
      </c>
      <c r="G131" s="167"/>
      <c r="H131" s="167"/>
      <c r="I131" s="170"/>
      <c r="J131" s="181">
        <f>BK131</f>
        <v>0</v>
      </c>
      <c r="K131" s="167"/>
      <c r="L131" s="172"/>
      <c r="M131" s="173"/>
      <c r="N131" s="174"/>
      <c r="O131" s="174"/>
      <c r="P131" s="175">
        <f>P132</f>
        <v>0</v>
      </c>
      <c r="Q131" s="174"/>
      <c r="R131" s="175">
        <f>R132</f>
        <v>0</v>
      </c>
      <c r="S131" s="174"/>
      <c r="T131" s="176">
        <f>T132</f>
        <v>0</v>
      </c>
      <c r="AR131" s="177" t="s">
        <v>169</v>
      </c>
      <c r="AT131" s="178" t="s">
        <v>71</v>
      </c>
      <c r="AU131" s="178" t="s">
        <v>81</v>
      </c>
      <c r="AY131" s="177" t="s">
        <v>154</v>
      </c>
      <c r="BK131" s="179">
        <f>BK132</f>
        <v>0</v>
      </c>
    </row>
    <row r="132" spans="1:65" s="2" customFormat="1" ht="24.2" customHeight="1">
      <c r="A132" s="38"/>
      <c r="B132" s="39"/>
      <c r="C132" s="182" t="s">
        <v>225</v>
      </c>
      <c r="D132" s="182" t="s">
        <v>157</v>
      </c>
      <c r="E132" s="183" t="s">
        <v>1663</v>
      </c>
      <c r="F132" s="184" t="s">
        <v>1664</v>
      </c>
      <c r="G132" s="185" t="s">
        <v>1625</v>
      </c>
      <c r="H132" s="186">
        <v>4</v>
      </c>
      <c r="I132" s="187"/>
      <c r="J132" s="188">
        <f>ROUND(I132*H132,2)</f>
        <v>0</v>
      </c>
      <c r="K132" s="184" t="s">
        <v>19</v>
      </c>
      <c r="L132" s="43"/>
      <c r="M132" s="189" t="s">
        <v>19</v>
      </c>
      <c r="N132" s="190" t="s">
        <v>43</v>
      </c>
      <c r="O132" s="68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533</v>
      </c>
      <c r="AT132" s="193" t="s">
        <v>157</v>
      </c>
      <c r="AU132" s="193" t="s">
        <v>169</v>
      </c>
      <c r="AY132" s="21" t="s">
        <v>154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1" t="s">
        <v>79</v>
      </c>
      <c r="BK132" s="194">
        <f>ROUND(I132*H132,2)</f>
        <v>0</v>
      </c>
      <c r="BL132" s="21" t="s">
        <v>533</v>
      </c>
      <c r="BM132" s="193" t="s">
        <v>335</v>
      </c>
    </row>
    <row r="133" spans="1:65" s="12" customFormat="1" ht="20.85" customHeight="1">
      <c r="B133" s="166"/>
      <c r="C133" s="167"/>
      <c r="D133" s="168" t="s">
        <v>71</v>
      </c>
      <c r="E133" s="180" t="s">
        <v>1693</v>
      </c>
      <c r="F133" s="180" t="s">
        <v>1749</v>
      </c>
      <c r="G133" s="167"/>
      <c r="H133" s="167"/>
      <c r="I133" s="170"/>
      <c r="J133" s="181">
        <f>BK133</f>
        <v>0</v>
      </c>
      <c r="K133" s="167"/>
      <c r="L133" s="172"/>
      <c r="M133" s="173"/>
      <c r="N133" s="174"/>
      <c r="O133" s="174"/>
      <c r="P133" s="175">
        <f>P134</f>
        <v>0</v>
      </c>
      <c r="Q133" s="174"/>
      <c r="R133" s="175">
        <f>R134</f>
        <v>0</v>
      </c>
      <c r="S133" s="174"/>
      <c r="T133" s="176">
        <f>T134</f>
        <v>0</v>
      </c>
      <c r="AR133" s="177" t="s">
        <v>169</v>
      </c>
      <c r="AT133" s="178" t="s">
        <v>71</v>
      </c>
      <c r="AU133" s="178" t="s">
        <v>81</v>
      </c>
      <c r="AY133" s="177" t="s">
        <v>154</v>
      </c>
      <c r="BK133" s="179">
        <f>BK134</f>
        <v>0</v>
      </c>
    </row>
    <row r="134" spans="1:65" s="2" customFormat="1" ht="21.75" customHeight="1">
      <c r="A134" s="38"/>
      <c r="B134" s="39"/>
      <c r="C134" s="182" t="s">
        <v>237</v>
      </c>
      <c r="D134" s="182" t="s">
        <v>157</v>
      </c>
      <c r="E134" s="183" t="s">
        <v>1750</v>
      </c>
      <c r="F134" s="184" t="s">
        <v>1751</v>
      </c>
      <c r="G134" s="185" t="s">
        <v>1575</v>
      </c>
      <c r="H134" s="186">
        <v>16</v>
      </c>
      <c r="I134" s="187"/>
      <c r="J134" s="188">
        <f>ROUND(I134*H134,2)</f>
        <v>0</v>
      </c>
      <c r="K134" s="184" t="s">
        <v>19</v>
      </c>
      <c r="L134" s="43"/>
      <c r="M134" s="189" t="s">
        <v>19</v>
      </c>
      <c r="N134" s="190" t="s">
        <v>43</v>
      </c>
      <c r="O134" s="68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533</v>
      </c>
      <c r="AT134" s="193" t="s">
        <v>157</v>
      </c>
      <c r="AU134" s="193" t="s">
        <v>169</v>
      </c>
      <c r="AY134" s="21" t="s">
        <v>154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1" t="s">
        <v>79</v>
      </c>
      <c r="BK134" s="194">
        <f>ROUND(I134*H134,2)</f>
        <v>0</v>
      </c>
      <c r="BL134" s="21" t="s">
        <v>533</v>
      </c>
      <c r="BM134" s="193" t="s">
        <v>347</v>
      </c>
    </row>
    <row r="135" spans="1:65" s="12" customFormat="1" ht="20.85" customHeight="1">
      <c r="B135" s="166"/>
      <c r="C135" s="167"/>
      <c r="D135" s="168" t="s">
        <v>71</v>
      </c>
      <c r="E135" s="180" t="s">
        <v>1703</v>
      </c>
      <c r="F135" s="180" t="s">
        <v>1753</v>
      </c>
      <c r="G135" s="167"/>
      <c r="H135" s="167"/>
      <c r="I135" s="170"/>
      <c r="J135" s="181">
        <f>BK135</f>
        <v>0</v>
      </c>
      <c r="K135" s="167"/>
      <c r="L135" s="172"/>
      <c r="M135" s="173"/>
      <c r="N135" s="174"/>
      <c r="O135" s="174"/>
      <c r="P135" s="175">
        <f>P136</f>
        <v>0</v>
      </c>
      <c r="Q135" s="174"/>
      <c r="R135" s="175">
        <f>R136</f>
        <v>0</v>
      </c>
      <c r="S135" s="174"/>
      <c r="T135" s="176">
        <f>T136</f>
        <v>0</v>
      </c>
      <c r="AR135" s="177" t="s">
        <v>169</v>
      </c>
      <c r="AT135" s="178" t="s">
        <v>71</v>
      </c>
      <c r="AU135" s="178" t="s">
        <v>81</v>
      </c>
      <c r="AY135" s="177" t="s">
        <v>154</v>
      </c>
      <c r="BK135" s="179">
        <f>BK136</f>
        <v>0</v>
      </c>
    </row>
    <row r="136" spans="1:65" s="2" customFormat="1" ht="16.5" customHeight="1">
      <c r="A136" s="38"/>
      <c r="B136" s="39"/>
      <c r="C136" s="182" t="s">
        <v>250</v>
      </c>
      <c r="D136" s="182" t="s">
        <v>157</v>
      </c>
      <c r="E136" s="183" t="s">
        <v>1754</v>
      </c>
      <c r="F136" s="184" t="s">
        <v>1755</v>
      </c>
      <c r="G136" s="185" t="s">
        <v>1236</v>
      </c>
      <c r="H136" s="186">
        <v>1</v>
      </c>
      <c r="I136" s="187"/>
      <c r="J136" s="188">
        <f>ROUND(I136*H136,2)</f>
        <v>0</v>
      </c>
      <c r="K136" s="184" t="s">
        <v>19</v>
      </c>
      <c r="L136" s="43"/>
      <c r="M136" s="189" t="s">
        <v>19</v>
      </c>
      <c r="N136" s="190" t="s">
        <v>43</v>
      </c>
      <c r="O136" s="68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533</v>
      </c>
      <c r="AT136" s="193" t="s">
        <v>157</v>
      </c>
      <c r="AU136" s="193" t="s">
        <v>169</v>
      </c>
      <c r="AY136" s="21" t="s">
        <v>154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21" t="s">
        <v>79</v>
      </c>
      <c r="BK136" s="194">
        <f>ROUND(I136*H136,2)</f>
        <v>0</v>
      </c>
      <c r="BL136" s="21" t="s">
        <v>533</v>
      </c>
      <c r="BM136" s="193" t="s">
        <v>364</v>
      </c>
    </row>
    <row r="137" spans="1:65" s="12" customFormat="1" ht="22.9" customHeight="1">
      <c r="B137" s="166"/>
      <c r="C137" s="167"/>
      <c r="D137" s="168" t="s">
        <v>71</v>
      </c>
      <c r="E137" s="180" t="s">
        <v>1707</v>
      </c>
      <c r="F137" s="180" t="s">
        <v>2403</v>
      </c>
      <c r="G137" s="167"/>
      <c r="H137" s="167"/>
      <c r="I137" s="170"/>
      <c r="J137" s="181">
        <f>BK137</f>
        <v>0</v>
      </c>
      <c r="K137" s="167"/>
      <c r="L137" s="172"/>
      <c r="M137" s="173"/>
      <c r="N137" s="174"/>
      <c r="O137" s="174"/>
      <c r="P137" s="175">
        <f>P138+P139+P147+P160</f>
        <v>0</v>
      </c>
      <c r="Q137" s="174"/>
      <c r="R137" s="175">
        <f>R138+R139+R147+R160</f>
        <v>0</v>
      </c>
      <c r="S137" s="174"/>
      <c r="T137" s="176">
        <f>T138+T139+T147+T160</f>
        <v>0</v>
      </c>
      <c r="AR137" s="177" t="s">
        <v>169</v>
      </c>
      <c r="AT137" s="178" t="s">
        <v>71</v>
      </c>
      <c r="AU137" s="178" t="s">
        <v>79</v>
      </c>
      <c r="AY137" s="177" t="s">
        <v>154</v>
      </c>
      <c r="BK137" s="179">
        <f>BK138+BK139+BK147+BK160</f>
        <v>0</v>
      </c>
    </row>
    <row r="138" spans="1:65" s="12" customFormat="1" ht="20.85" customHeight="1">
      <c r="B138" s="166"/>
      <c r="C138" s="167"/>
      <c r="D138" s="168" t="s">
        <v>71</v>
      </c>
      <c r="E138" s="180" t="s">
        <v>1709</v>
      </c>
      <c r="F138" s="180" t="s">
        <v>2404</v>
      </c>
      <c r="G138" s="167"/>
      <c r="H138" s="167"/>
      <c r="I138" s="170"/>
      <c r="J138" s="181">
        <f>BK138</f>
        <v>0</v>
      </c>
      <c r="K138" s="167"/>
      <c r="L138" s="172"/>
      <c r="M138" s="173"/>
      <c r="N138" s="174"/>
      <c r="O138" s="174"/>
      <c r="P138" s="175">
        <v>0</v>
      </c>
      <c r="Q138" s="174"/>
      <c r="R138" s="175">
        <v>0</v>
      </c>
      <c r="S138" s="174"/>
      <c r="T138" s="176">
        <v>0</v>
      </c>
      <c r="AR138" s="177" t="s">
        <v>169</v>
      </c>
      <c r="AT138" s="178" t="s">
        <v>71</v>
      </c>
      <c r="AU138" s="178" t="s">
        <v>81</v>
      </c>
      <c r="AY138" s="177" t="s">
        <v>154</v>
      </c>
      <c r="BK138" s="179">
        <v>0</v>
      </c>
    </row>
    <row r="139" spans="1:65" s="12" customFormat="1" ht="20.85" customHeight="1">
      <c r="B139" s="166"/>
      <c r="C139" s="167"/>
      <c r="D139" s="168" t="s">
        <v>71</v>
      </c>
      <c r="E139" s="180" t="s">
        <v>1713</v>
      </c>
      <c r="F139" s="180" t="s">
        <v>2405</v>
      </c>
      <c r="G139" s="167"/>
      <c r="H139" s="167"/>
      <c r="I139" s="170"/>
      <c r="J139" s="181">
        <f>BK139</f>
        <v>0</v>
      </c>
      <c r="K139" s="167"/>
      <c r="L139" s="172"/>
      <c r="M139" s="173"/>
      <c r="N139" s="174"/>
      <c r="O139" s="174"/>
      <c r="P139" s="175">
        <f>SUM(P140:P146)</f>
        <v>0</v>
      </c>
      <c r="Q139" s="174"/>
      <c r="R139" s="175">
        <f>SUM(R140:R146)</f>
        <v>0</v>
      </c>
      <c r="S139" s="174"/>
      <c r="T139" s="176">
        <f>SUM(T140:T146)</f>
        <v>0</v>
      </c>
      <c r="AR139" s="177" t="s">
        <v>169</v>
      </c>
      <c r="AT139" s="178" t="s">
        <v>71</v>
      </c>
      <c r="AU139" s="178" t="s">
        <v>81</v>
      </c>
      <c r="AY139" s="177" t="s">
        <v>154</v>
      </c>
      <c r="BK139" s="179">
        <f>SUM(BK140:BK146)</f>
        <v>0</v>
      </c>
    </row>
    <row r="140" spans="1:65" s="2" customFormat="1" ht="16.5" customHeight="1">
      <c r="A140" s="38"/>
      <c r="B140" s="39"/>
      <c r="C140" s="182" t="s">
        <v>279</v>
      </c>
      <c r="D140" s="182" t="s">
        <v>157</v>
      </c>
      <c r="E140" s="183" t="s">
        <v>2406</v>
      </c>
      <c r="F140" s="184" t="s">
        <v>2407</v>
      </c>
      <c r="G140" s="185" t="s">
        <v>1625</v>
      </c>
      <c r="H140" s="186">
        <v>4</v>
      </c>
      <c r="I140" s="187"/>
      <c r="J140" s="188">
        <f t="shared" ref="J140:J146" si="0">ROUND(I140*H140,2)</f>
        <v>0</v>
      </c>
      <c r="K140" s="184" t="s">
        <v>19</v>
      </c>
      <c r="L140" s="43"/>
      <c r="M140" s="189" t="s">
        <v>19</v>
      </c>
      <c r="N140" s="190" t="s">
        <v>43</v>
      </c>
      <c r="O140" s="68"/>
      <c r="P140" s="191">
        <f t="shared" ref="P140:P146" si="1">O140*H140</f>
        <v>0</v>
      </c>
      <c r="Q140" s="191">
        <v>0</v>
      </c>
      <c r="R140" s="191">
        <f t="shared" ref="R140:R146" si="2">Q140*H140</f>
        <v>0</v>
      </c>
      <c r="S140" s="191">
        <v>0</v>
      </c>
      <c r="T140" s="192">
        <f t="shared" ref="T140:T146" si="3"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533</v>
      </c>
      <c r="AT140" s="193" t="s">
        <v>157</v>
      </c>
      <c r="AU140" s="193" t="s">
        <v>169</v>
      </c>
      <c r="AY140" s="21" t="s">
        <v>154</v>
      </c>
      <c r="BE140" s="194">
        <f t="shared" ref="BE140:BE146" si="4">IF(N140="základní",J140,0)</f>
        <v>0</v>
      </c>
      <c r="BF140" s="194">
        <f t="shared" ref="BF140:BF146" si="5">IF(N140="snížená",J140,0)</f>
        <v>0</v>
      </c>
      <c r="BG140" s="194">
        <f t="shared" ref="BG140:BG146" si="6">IF(N140="zákl. přenesená",J140,0)</f>
        <v>0</v>
      </c>
      <c r="BH140" s="194">
        <f t="shared" ref="BH140:BH146" si="7">IF(N140="sníž. přenesená",J140,0)</f>
        <v>0</v>
      </c>
      <c r="BI140" s="194">
        <f t="shared" ref="BI140:BI146" si="8">IF(N140="nulová",J140,0)</f>
        <v>0</v>
      </c>
      <c r="BJ140" s="21" t="s">
        <v>79</v>
      </c>
      <c r="BK140" s="194">
        <f t="shared" ref="BK140:BK146" si="9">ROUND(I140*H140,2)</f>
        <v>0</v>
      </c>
      <c r="BL140" s="21" t="s">
        <v>533</v>
      </c>
      <c r="BM140" s="193" t="s">
        <v>380</v>
      </c>
    </row>
    <row r="141" spans="1:65" s="2" customFormat="1" ht="16.5" customHeight="1">
      <c r="A141" s="38"/>
      <c r="B141" s="39"/>
      <c r="C141" s="182" t="s">
        <v>284</v>
      </c>
      <c r="D141" s="182" t="s">
        <v>157</v>
      </c>
      <c r="E141" s="183" t="s">
        <v>2408</v>
      </c>
      <c r="F141" s="184" t="s">
        <v>2409</v>
      </c>
      <c r="G141" s="185" t="s">
        <v>1625</v>
      </c>
      <c r="H141" s="186">
        <v>8</v>
      </c>
      <c r="I141" s="187"/>
      <c r="J141" s="188">
        <f t="shared" si="0"/>
        <v>0</v>
      </c>
      <c r="K141" s="184" t="s">
        <v>19</v>
      </c>
      <c r="L141" s="43"/>
      <c r="M141" s="189" t="s">
        <v>19</v>
      </c>
      <c r="N141" s="190" t="s">
        <v>43</v>
      </c>
      <c r="O141" s="68"/>
      <c r="P141" s="191">
        <f t="shared" si="1"/>
        <v>0</v>
      </c>
      <c r="Q141" s="191">
        <v>0</v>
      </c>
      <c r="R141" s="191">
        <f t="shared" si="2"/>
        <v>0</v>
      </c>
      <c r="S141" s="191">
        <v>0</v>
      </c>
      <c r="T141" s="192">
        <f t="shared" si="3"/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533</v>
      </c>
      <c r="AT141" s="193" t="s">
        <v>157</v>
      </c>
      <c r="AU141" s="193" t="s">
        <v>169</v>
      </c>
      <c r="AY141" s="21" t="s">
        <v>154</v>
      </c>
      <c r="BE141" s="194">
        <f t="shared" si="4"/>
        <v>0</v>
      </c>
      <c r="BF141" s="194">
        <f t="shared" si="5"/>
        <v>0</v>
      </c>
      <c r="BG141" s="194">
        <f t="shared" si="6"/>
        <v>0</v>
      </c>
      <c r="BH141" s="194">
        <f t="shared" si="7"/>
        <v>0</v>
      </c>
      <c r="BI141" s="194">
        <f t="shared" si="8"/>
        <v>0</v>
      </c>
      <c r="BJ141" s="21" t="s">
        <v>79</v>
      </c>
      <c r="BK141" s="194">
        <f t="shared" si="9"/>
        <v>0</v>
      </c>
      <c r="BL141" s="21" t="s">
        <v>533</v>
      </c>
      <c r="BM141" s="193" t="s">
        <v>390</v>
      </c>
    </row>
    <row r="142" spans="1:65" s="2" customFormat="1" ht="16.5" customHeight="1">
      <c r="A142" s="38"/>
      <c r="B142" s="39"/>
      <c r="C142" s="182" t="s">
        <v>293</v>
      </c>
      <c r="D142" s="182" t="s">
        <v>157</v>
      </c>
      <c r="E142" s="183" t="s">
        <v>2410</v>
      </c>
      <c r="F142" s="184" t="s">
        <v>2411</v>
      </c>
      <c r="G142" s="185" t="s">
        <v>1625</v>
      </c>
      <c r="H142" s="186">
        <v>16</v>
      </c>
      <c r="I142" s="187"/>
      <c r="J142" s="188">
        <f t="shared" si="0"/>
        <v>0</v>
      </c>
      <c r="K142" s="184" t="s">
        <v>19</v>
      </c>
      <c r="L142" s="43"/>
      <c r="M142" s="189" t="s">
        <v>19</v>
      </c>
      <c r="N142" s="190" t="s">
        <v>43</v>
      </c>
      <c r="O142" s="68"/>
      <c r="P142" s="191">
        <f t="shared" si="1"/>
        <v>0</v>
      </c>
      <c r="Q142" s="191">
        <v>0</v>
      </c>
      <c r="R142" s="191">
        <f t="shared" si="2"/>
        <v>0</v>
      </c>
      <c r="S142" s="191">
        <v>0</v>
      </c>
      <c r="T142" s="192">
        <f t="shared" si="3"/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533</v>
      </c>
      <c r="AT142" s="193" t="s">
        <v>157</v>
      </c>
      <c r="AU142" s="193" t="s">
        <v>169</v>
      </c>
      <c r="AY142" s="21" t="s">
        <v>154</v>
      </c>
      <c r="BE142" s="194">
        <f t="shared" si="4"/>
        <v>0</v>
      </c>
      <c r="BF142" s="194">
        <f t="shared" si="5"/>
        <v>0</v>
      </c>
      <c r="BG142" s="194">
        <f t="shared" si="6"/>
        <v>0</v>
      </c>
      <c r="BH142" s="194">
        <f t="shared" si="7"/>
        <v>0</v>
      </c>
      <c r="BI142" s="194">
        <f t="shared" si="8"/>
        <v>0</v>
      </c>
      <c r="BJ142" s="21" t="s">
        <v>79</v>
      </c>
      <c r="BK142" s="194">
        <f t="shared" si="9"/>
        <v>0</v>
      </c>
      <c r="BL142" s="21" t="s">
        <v>533</v>
      </c>
      <c r="BM142" s="193" t="s">
        <v>402</v>
      </c>
    </row>
    <row r="143" spans="1:65" s="2" customFormat="1" ht="16.5" customHeight="1">
      <c r="A143" s="38"/>
      <c r="B143" s="39"/>
      <c r="C143" s="182" t="s">
        <v>298</v>
      </c>
      <c r="D143" s="182" t="s">
        <v>157</v>
      </c>
      <c r="E143" s="183" t="s">
        <v>2412</v>
      </c>
      <c r="F143" s="184" t="s">
        <v>2413</v>
      </c>
      <c r="G143" s="185" t="s">
        <v>240</v>
      </c>
      <c r="H143" s="186">
        <v>32</v>
      </c>
      <c r="I143" s="187"/>
      <c r="J143" s="188">
        <f t="shared" si="0"/>
        <v>0</v>
      </c>
      <c r="K143" s="184" t="s">
        <v>19</v>
      </c>
      <c r="L143" s="43"/>
      <c r="M143" s="189" t="s">
        <v>19</v>
      </c>
      <c r="N143" s="190" t="s">
        <v>43</v>
      </c>
      <c r="O143" s="68"/>
      <c r="P143" s="191">
        <f t="shared" si="1"/>
        <v>0</v>
      </c>
      <c r="Q143" s="191">
        <v>0</v>
      </c>
      <c r="R143" s="191">
        <f t="shared" si="2"/>
        <v>0</v>
      </c>
      <c r="S143" s="191">
        <v>0</v>
      </c>
      <c r="T143" s="192">
        <f t="shared" si="3"/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533</v>
      </c>
      <c r="AT143" s="193" t="s">
        <v>157</v>
      </c>
      <c r="AU143" s="193" t="s">
        <v>169</v>
      </c>
      <c r="AY143" s="21" t="s">
        <v>154</v>
      </c>
      <c r="BE143" s="194">
        <f t="shared" si="4"/>
        <v>0</v>
      </c>
      <c r="BF143" s="194">
        <f t="shared" si="5"/>
        <v>0</v>
      </c>
      <c r="BG143" s="194">
        <f t="shared" si="6"/>
        <v>0</v>
      </c>
      <c r="BH143" s="194">
        <f t="shared" si="7"/>
        <v>0</v>
      </c>
      <c r="BI143" s="194">
        <f t="shared" si="8"/>
        <v>0</v>
      </c>
      <c r="BJ143" s="21" t="s">
        <v>79</v>
      </c>
      <c r="BK143" s="194">
        <f t="shared" si="9"/>
        <v>0</v>
      </c>
      <c r="BL143" s="21" t="s">
        <v>533</v>
      </c>
      <c r="BM143" s="193" t="s">
        <v>413</v>
      </c>
    </row>
    <row r="144" spans="1:65" s="2" customFormat="1" ht="16.5" customHeight="1">
      <c r="A144" s="38"/>
      <c r="B144" s="39"/>
      <c r="C144" s="182" t="s">
        <v>300</v>
      </c>
      <c r="D144" s="182" t="s">
        <v>157</v>
      </c>
      <c r="E144" s="183" t="s">
        <v>2414</v>
      </c>
      <c r="F144" s="184" t="s">
        <v>2415</v>
      </c>
      <c r="G144" s="185" t="s">
        <v>1625</v>
      </c>
      <c r="H144" s="186">
        <v>4</v>
      </c>
      <c r="I144" s="187"/>
      <c r="J144" s="188">
        <f t="shared" si="0"/>
        <v>0</v>
      </c>
      <c r="K144" s="184" t="s">
        <v>19</v>
      </c>
      <c r="L144" s="43"/>
      <c r="M144" s="189" t="s">
        <v>19</v>
      </c>
      <c r="N144" s="190" t="s">
        <v>43</v>
      </c>
      <c r="O144" s="68"/>
      <c r="P144" s="191">
        <f t="shared" si="1"/>
        <v>0</v>
      </c>
      <c r="Q144" s="191">
        <v>0</v>
      </c>
      <c r="R144" s="191">
        <f t="shared" si="2"/>
        <v>0</v>
      </c>
      <c r="S144" s="191">
        <v>0</v>
      </c>
      <c r="T144" s="192">
        <f t="shared" si="3"/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533</v>
      </c>
      <c r="AT144" s="193" t="s">
        <v>157</v>
      </c>
      <c r="AU144" s="193" t="s">
        <v>169</v>
      </c>
      <c r="AY144" s="21" t="s">
        <v>154</v>
      </c>
      <c r="BE144" s="194">
        <f t="shared" si="4"/>
        <v>0</v>
      </c>
      <c r="BF144" s="194">
        <f t="shared" si="5"/>
        <v>0</v>
      </c>
      <c r="BG144" s="194">
        <f t="shared" si="6"/>
        <v>0</v>
      </c>
      <c r="BH144" s="194">
        <f t="shared" si="7"/>
        <v>0</v>
      </c>
      <c r="BI144" s="194">
        <f t="shared" si="8"/>
        <v>0</v>
      </c>
      <c r="BJ144" s="21" t="s">
        <v>79</v>
      </c>
      <c r="BK144" s="194">
        <f t="shared" si="9"/>
        <v>0</v>
      </c>
      <c r="BL144" s="21" t="s">
        <v>533</v>
      </c>
      <c r="BM144" s="193" t="s">
        <v>427</v>
      </c>
    </row>
    <row r="145" spans="1:65" s="2" customFormat="1" ht="16.5" customHeight="1">
      <c r="A145" s="38"/>
      <c r="B145" s="39"/>
      <c r="C145" s="182" t="s">
        <v>7</v>
      </c>
      <c r="D145" s="182" t="s">
        <v>157</v>
      </c>
      <c r="E145" s="183" t="s">
        <v>1772</v>
      </c>
      <c r="F145" s="184" t="s">
        <v>1773</v>
      </c>
      <c r="G145" s="185" t="s">
        <v>1625</v>
      </c>
      <c r="H145" s="186">
        <v>24</v>
      </c>
      <c r="I145" s="187"/>
      <c r="J145" s="188">
        <f t="shared" si="0"/>
        <v>0</v>
      </c>
      <c r="K145" s="184" t="s">
        <v>19</v>
      </c>
      <c r="L145" s="43"/>
      <c r="M145" s="189" t="s">
        <v>19</v>
      </c>
      <c r="N145" s="190" t="s">
        <v>43</v>
      </c>
      <c r="O145" s="68"/>
      <c r="P145" s="191">
        <f t="shared" si="1"/>
        <v>0</v>
      </c>
      <c r="Q145" s="191">
        <v>0</v>
      </c>
      <c r="R145" s="191">
        <f t="shared" si="2"/>
        <v>0</v>
      </c>
      <c r="S145" s="191">
        <v>0</v>
      </c>
      <c r="T145" s="192">
        <f t="shared" si="3"/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533</v>
      </c>
      <c r="AT145" s="193" t="s">
        <v>157</v>
      </c>
      <c r="AU145" s="193" t="s">
        <v>169</v>
      </c>
      <c r="AY145" s="21" t="s">
        <v>154</v>
      </c>
      <c r="BE145" s="194">
        <f t="shared" si="4"/>
        <v>0</v>
      </c>
      <c r="BF145" s="194">
        <f t="shared" si="5"/>
        <v>0</v>
      </c>
      <c r="BG145" s="194">
        <f t="shared" si="6"/>
        <v>0</v>
      </c>
      <c r="BH145" s="194">
        <f t="shared" si="7"/>
        <v>0</v>
      </c>
      <c r="BI145" s="194">
        <f t="shared" si="8"/>
        <v>0</v>
      </c>
      <c r="BJ145" s="21" t="s">
        <v>79</v>
      </c>
      <c r="BK145" s="194">
        <f t="shared" si="9"/>
        <v>0</v>
      </c>
      <c r="BL145" s="21" t="s">
        <v>533</v>
      </c>
      <c r="BM145" s="193" t="s">
        <v>437</v>
      </c>
    </row>
    <row r="146" spans="1:65" s="2" customFormat="1" ht="16.5" customHeight="1">
      <c r="A146" s="38"/>
      <c r="B146" s="39"/>
      <c r="C146" s="182" t="s">
        <v>306</v>
      </c>
      <c r="D146" s="182" t="s">
        <v>157</v>
      </c>
      <c r="E146" s="183" t="s">
        <v>1774</v>
      </c>
      <c r="F146" s="184" t="s">
        <v>1775</v>
      </c>
      <c r="G146" s="185" t="s">
        <v>1625</v>
      </c>
      <c r="H146" s="186">
        <v>24</v>
      </c>
      <c r="I146" s="187"/>
      <c r="J146" s="188">
        <f t="shared" si="0"/>
        <v>0</v>
      </c>
      <c r="K146" s="184" t="s">
        <v>19</v>
      </c>
      <c r="L146" s="43"/>
      <c r="M146" s="189" t="s">
        <v>19</v>
      </c>
      <c r="N146" s="190" t="s">
        <v>43</v>
      </c>
      <c r="O146" s="68"/>
      <c r="P146" s="191">
        <f t="shared" si="1"/>
        <v>0</v>
      </c>
      <c r="Q146" s="191">
        <v>0</v>
      </c>
      <c r="R146" s="191">
        <f t="shared" si="2"/>
        <v>0</v>
      </c>
      <c r="S146" s="191">
        <v>0</v>
      </c>
      <c r="T146" s="192">
        <f t="shared" si="3"/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533</v>
      </c>
      <c r="AT146" s="193" t="s">
        <v>157</v>
      </c>
      <c r="AU146" s="193" t="s">
        <v>169</v>
      </c>
      <c r="AY146" s="21" t="s">
        <v>154</v>
      </c>
      <c r="BE146" s="194">
        <f t="shared" si="4"/>
        <v>0</v>
      </c>
      <c r="BF146" s="194">
        <f t="shared" si="5"/>
        <v>0</v>
      </c>
      <c r="BG146" s="194">
        <f t="shared" si="6"/>
        <v>0</v>
      </c>
      <c r="BH146" s="194">
        <f t="shared" si="7"/>
        <v>0</v>
      </c>
      <c r="BI146" s="194">
        <f t="shared" si="8"/>
        <v>0</v>
      </c>
      <c r="BJ146" s="21" t="s">
        <v>79</v>
      </c>
      <c r="BK146" s="194">
        <f t="shared" si="9"/>
        <v>0</v>
      </c>
      <c r="BL146" s="21" t="s">
        <v>533</v>
      </c>
      <c r="BM146" s="193" t="s">
        <v>452</v>
      </c>
    </row>
    <row r="147" spans="1:65" s="12" customFormat="1" ht="20.85" customHeight="1">
      <c r="B147" s="166"/>
      <c r="C147" s="167"/>
      <c r="D147" s="168" t="s">
        <v>71</v>
      </c>
      <c r="E147" s="180" t="s">
        <v>1717</v>
      </c>
      <c r="F147" s="180" t="s">
        <v>1777</v>
      </c>
      <c r="G147" s="167"/>
      <c r="H147" s="167"/>
      <c r="I147" s="170"/>
      <c r="J147" s="181">
        <f>BK147</f>
        <v>0</v>
      </c>
      <c r="K147" s="167"/>
      <c r="L147" s="172"/>
      <c r="M147" s="173"/>
      <c r="N147" s="174"/>
      <c r="O147" s="174"/>
      <c r="P147" s="175">
        <f>P148+SUM(P149:P152)</f>
        <v>0</v>
      </c>
      <c r="Q147" s="174"/>
      <c r="R147" s="175">
        <f>R148+SUM(R149:R152)</f>
        <v>0</v>
      </c>
      <c r="S147" s="174"/>
      <c r="T147" s="176">
        <f>T148+SUM(T149:T152)</f>
        <v>0</v>
      </c>
      <c r="AR147" s="177" t="s">
        <v>169</v>
      </c>
      <c r="AT147" s="178" t="s">
        <v>71</v>
      </c>
      <c r="AU147" s="178" t="s">
        <v>81</v>
      </c>
      <c r="AY147" s="177" t="s">
        <v>154</v>
      </c>
      <c r="BK147" s="179">
        <f>BK148+SUM(BK149:BK152)</f>
        <v>0</v>
      </c>
    </row>
    <row r="148" spans="1:65" s="2" customFormat="1" ht="16.5" customHeight="1">
      <c r="A148" s="38"/>
      <c r="B148" s="39"/>
      <c r="C148" s="182" t="s">
        <v>312</v>
      </c>
      <c r="D148" s="182" t="s">
        <v>157</v>
      </c>
      <c r="E148" s="183" t="s">
        <v>1778</v>
      </c>
      <c r="F148" s="184" t="s">
        <v>2416</v>
      </c>
      <c r="G148" s="185" t="s">
        <v>1625</v>
      </c>
      <c r="H148" s="186">
        <v>4</v>
      </c>
      <c r="I148" s="187"/>
      <c r="J148" s="188">
        <f>ROUND(I148*H148,2)</f>
        <v>0</v>
      </c>
      <c r="K148" s="184" t="s">
        <v>19</v>
      </c>
      <c r="L148" s="43"/>
      <c r="M148" s="189" t="s">
        <v>19</v>
      </c>
      <c r="N148" s="190" t="s">
        <v>43</v>
      </c>
      <c r="O148" s="68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533</v>
      </c>
      <c r="AT148" s="193" t="s">
        <v>157</v>
      </c>
      <c r="AU148" s="193" t="s">
        <v>169</v>
      </c>
      <c r="AY148" s="21" t="s">
        <v>154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1" t="s">
        <v>79</v>
      </c>
      <c r="BK148" s="194">
        <f>ROUND(I148*H148,2)</f>
        <v>0</v>
      </c>
      <c r="BL148" s="21" t="s">
        <v>533</v>
      </c>
      <c r="BM148" s="193" t="s">
        <v>464</v>
      </c>
    </row>
    <row r="149" spans="1:65" s="2" customFormat="1" ht="16.5" customHeight="1">
      <c r="A149" s="38"/>
      <c r="B149" s="39"/>
      <c r="C149" s="182" t="s">
        <v>317</v>
      </c>
      <c r="D149" s="182" t="s">
        <v>157</v>
      </c>
      <c r="E149" s="183" t="s">
        <v>2417</v>
      </c>
      <c r="F149" s="184" t="s">
        <v>2418</v>
      </c>
      <c r="G149" s="185" t="s">
        <v>1625</v>
      </c>
      <c r="H149" s="186">
        <v>4</v>
      </c>
      <c r="I149" s="187"/>
      <c r="J149" s="188">
        <f>ROUND(I149*H149,2)</f>
        <v>0</v>
      </c>
      <c r="K149" s="184" t="s">
        <v>19</v>
      </c>
      <c r="L149" s="43"/>
      <c r="M149" s="189" t="s">
        <v>19</v>
      </c>
      <c r="N149" s="190" t="s">
        <v>43</v>
      </c>
      <c r="O149" s="68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533</v>
      </c>
      <c r="AT149" s="193" t="s">
        <v>157</v>
      </c>
      <c r="AU149" s="193" t="s">
        <v>169</v>
      </c>
      <c r="AY149" s="21" t="s">
        <v>154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21" t="s">
        <v>79</v>
      </c>
      <c r="BK149" s="194">
        <f>ROUND(I149*H149,2)</f>
        <v>0</v>
      </c>
      <c r="BL149" s="21" t="s">
        <v>533</v>
      </c>
      <c r="BM149" s="193" t="s">
        <v>473</v>
      </c>
    </row>
    <row r="150" spans="1:65" s="2" customFormat="1" ht="16.5" customHeight="1">
      <c r="A150" s="38"/>
      <c r="B150" s="39"/>
      <c r="C150" s="182" t="s">
        <v>330</v>
      </c>
      <c r="D150" s="182" t="s">
        <v>157</v>
      </c>
      <c r="E150" s="183" t="s">
        <v>2419</v>
      </c>
      <c r="F150" s="184" t="s">
        <v>2420</v>
      </c>
      <c r="G150" s="185" t="s">
        <v>1625</v>
      </c>
      <c r="H150" s="186">
        <v>8</v>
      </c>
      <c r="I150" s="187"/>
      <c r="J150" s="188">
        <f>ROUND(I150*H150,2)</f>
        <v>0</v>
      </c>
      <c r="K150" s="184" t="s">
        <v>19</v>
      </c>
      <c r="L150" s="43"/>
      <c r="M150" s="189" t="s">
        <v>19</v>
      </c>
      <c r="N150" s="190" t="s">
        <v>43</v>
      </c>
      <c r="O150" s="68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533</v>
      </c>
      <c r="AT150" s="193" t="s">
        <v>157</v>
      </c>
      <c r="AU150" s="193" t="s">
        <v>169</v>
      </c>
      <c r="AY150" s="21" t="s">
        <v>154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21" t="s">
        <v>79</v>
      </c>
      <c r="BK150" s="194">
        <f>ROUND(I150*H150,2)</f>
        <v>0</v>
      </c>
      <c r="BL150" s="21" t="s">
        <v>533</v>
      </c>
      <c r="BM150" s="193" t="s">
        <v>486</v>
      </c>
    </row>
    <row r="151" spans="1:65" s="2" customFormat="1" ht="16.5" customHeight="1">
      <c r="A151" s="38"/>
      <c r="B151" s="39"/>
      <c r="C151" s="182" t="s">
        <v>335</v>
      </c>
      <c r="D151" s="182" t="s">
        <v>157</v>
      </c>
      <c r="E151" s="183" t="s">
        <v>1780</v>
      </c>
      <c r="F151" s="184" t="s">
        <v>1781</v>
      </c>
      <c r="G151" s="185" t="s">
        <v>1625</v>
      </c>
      <c r="H151" s="186">
        <v>12</v>
      </c>
      <c r="I151" s="187"/>
      <c r="J151" s="188">
        <f>ROUND(I151*H151,2)</f>
        <v>0</v>
      </c>
      <c r="K151" s="184" t="s">
        <v>19</v>
      </c>
      <c r="L151" s="43"/>
      <c r="M151" s="189" t="s">
        <v>19</v>
      </c>
      <c r="N151" s="190" t="s">
        <v>43</v>
      </c>
      <c r="O151" s="68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533</v>
      </c>
      <c r="AT151" s="193" t="s">
        <v>157</v>
      </c>
      <c r="AU151" s="193" t="s">
        <v>169</v>
      </c>
      <c r="AY151" s="21" t="s">
        <v>154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1" t="s">
        <v>79</v>
      </c>
      <c r="BK151" s="194">
        <f>ROUND(I151*H151,2)</f>
        <v>0</v>
      </c>
      <c r="BL151" s="21" t="s">
        <v>533</v>
      </c>
      <c r="BM151" s="193" t="s">
        <v>503</v>
      </c>
    </row>
    <row r="152" spans="1:65" s="17" customFormat="1" ht="20.85" customHeight="1">
      <c r="B152" s="261"/>
      <c r="C152" s="262"/>
      <c r="D152" s="263" t="s">
        <v>71</v>
      </c>
      <c r="E152" s="263" t="s">
        <v>1721</v>
      </c>
      <c r="F152" s="263" t="s">
        <v>2421</v>
      </c>
      <c r="G152" s="262"/>
      <c r="H152" s="262"/>
      <c r="I152" s="264"/>
      <c r="J152" s="265">
        <f>BK152</f>
        <v>0</v>
      </c>
      <c r="K152" s="262"/>
      <c r="L152" s="266"/>
      <c r="M152" s="267"/>
      <c r="N152" s="268"/>
      <c r="O152" s="268"/>
      <c r="P152" s="269">
        <f>SUM(P153:P159)</f>
        <v>0</v>
      </c>
      <c r="Q152" s="268"/>
      <c r="R152" s="269">
        <f>SUM(R153:R159)</f>
        <v>0</v>
      </c>
      <c r="S152" s="268"/>
      <c r="T152" s="270">
        <f>SUM(T153:T159)</f>
        <v>0</v>
      </c>
      <c r="AR152" s="271" t="s">
        <v>169</v>
      </c>
      <c r="AT152" s="272" t="s">
        <v>71</v>
      </c>
      <c r="AU152" s="272" t="s">
        <v>169</v>
      </c>
      <c r="AY152" s="271" t="s">
        <v>154</v>
      </c>
      <c r="BK152" s="273">
        <f>SUM(BK153:BK159)</f>
        <v>0</v>
      </c>
    </row>
    <row r="153" spans="1:65" s="2" customFormat="1" ht="16.5" customHeight="1">
      <c r="A153" s="38"/>
      <c r="B153" s="39"/>
      <c r="C153" s="182" t="s">
        <v>342</v>
      </c>
      <c r="D153" s="182" t="s">
        <v>157</v>
      </c>
      <c r="E153" s="183" t="s">
        <v>2422</v>
      </c>
      <c r="F153" s="184" t="s">
        <v>2423</v>
      </c>
      <c r="G153" s="185" t="s">
        <v>1625</v>
      </c>
      <c r="H153" s="186">
        <v>45</v>
      </c>
      <c r="I153" s="187"/>
      <c r="J153" s="188">
        <f t="shared" ref="J153:J159" si="10">ROUND(I153*H153,2)</f>
        <v>0</v>
      </c>
      <c r="K153" s="184" t="s">
        <v>19</v>
      </c>
      <c r="L153" s="43"/>
      <c r="M153" s="189" t="s">
        <v>19</v>
      </c>
      <c r="N153" s="190" t="s">
        <v>43</v>
      </c>
      <c r="O153" s="68"/>
      <c r="P153" s="191">
        <f t="shared" ref="P153:P159" si="11">O153*H153</f>
        <v>0</v>
      </c>
      <c r="Q153" s="191">
        <v>0</v>
      </c>
      <c r="R153" s="191">
        <f t="shared" ref="R153:R159" si="12">Q153*H153</f>
        <v>0</v>
      </c>
      <c r="S153" s="191">
        <v>0</v>
      </c>
      <c r="T153" s="192">
        <f t="shared" ref="T153:T159" si="13"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533</v>
      </c>
      <c r="AT153" s="193" t="s">
        <v>157</v>
      </c>
      <c r="AU153" s="193" t="s">
        <v>162</v>
      </c>
      <c r="AY153" s="21" t="s">
        <v>154</v>
      </c>
      <c r="BE153" s="194">
        <f t="shared" ref="BE153:BE159" si="14">IF(N153="základní",J153,0)</f>
        <v>0</v>
      </c>
      <c r="BF153" s="194">
        <f t="shared" ref="BF153:BF159" si="15">IF(N153="snížená",J153,0)</f>
        <v>0</v>
      </c>
      <c r="BG153" s="194">
        <f t="shared" ref="BG153:BG159" si="16">IF(N153="zákl. přenesená",J153,0)</f>
        <v>0</v>
      </c>
      <c r="BH153" s="194">
        <f t="shared" ref="BH153:BH159" si="17">IF(N153="sníž. přenesená",J153,0)</f>
        <v>0</v>
      </c>
      <c r="BI153" s="194">
        <f t="shared" ref="BI153:BI159" si="18">IF(N153="nulová",J153,0)</f>
        <v>0</v>
      </c>
      <c r="BJ153" s="21" t="s">
        <v>79</v>
      </c>
      <c r="BK153" s="194">
        <f t="shared" ref="BK153:BK159" si="19">ROUND(I153*H153,2)</f>
        <v>0</v>
      </c>
      <c r="BL153" s="21" t="s">
        <v>533</v>
      </c>
      <c r="BM153" s="193" t="s">
        <v>516</v>
      </c>
    </row>
    <row r="154" spans="1:65" s="2" customFormat="1" ht="16.5" customHeight="1">
      <c r="A154" s="38"/>
      <c r="B154" s="39"/>
      <c r="C154" s="182" t="s">
        <v>347</v>
      </c>
      <c r="D154" s="182" t="s">
        <v>157</v>
      </c>
      <c r="E154" s="183" t="s">
        <v>2424</v>
      </c>
      <c r="F154" s="184" t="s">
        <v>2425</v>
      </c>
      <c r="G154" s="185" t="s">
        <v>1625</v>
      </c>
      <c r="H154" s="186">
        <v>15</v>
      </c>
      <c r="I154" s="187"/>
      <c r="J154" s="188">
        <f t="shared" si="10"/>
        <v>0</v>
      </c>
      <c r="K154" s="184" t="s">
        <v>19</v>
      </c>
      <c r="L154" s="43"/>
      <c r="M154" s="189" t="s">
        <v>19</v>
      </c>
      <c r="N154" s="190" t="s">
        <v>43</v>
      </c>
      <c r="O154" s="68"/>
      <c r="P154" s="191">
        <f t="shared" si="11"/>
        <v>0</v>
      </c>
      <c r="Q154" s="191">
        <v>0</v>
      </c>
      <c r="R154" s="191">
        <f t="shared" si="12"/>
        <v>0</v>
      </c>
      <c r="S154" s="191">
        <v>0</v>
      </c>
      <c r="T154" s="192">
        <f t="shared" si="13"/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533</v>
      </c>
      <c r="AT154" s="193" t="s">
        <v>157</v>
      </c>
      <c r="AU154" s="193" t="s">
        <v>162</v>
      </c>
      <c r="AY154" s="21" t="s">
        <v>154</v>
      </c>
      <c r="BE154" s="194">
        <f t="shared" si="14"/>
        <v>0</v>
      </c>
      <c r="BF154" s="194">
        <f t="shared" si="15"/>
        <v>0</v>
      </c>
      <c r="BG154" s="194">
        <f t="shared" si="16"/>
        <v>0</v>
      </c>
      <c r="BH154" s="194">
        <f t="shared" si="17"/>
        <v>0</v>
      </c>
      <c r="BI154" s="194">
        <f t="shared" si="18"/>
        <v>0</v>
      </c>
      <c r="BJ154" s="21" t="s">
        <v>79</v>
      </c>
      <c r="BK154" s="194">
        <f t="shared" si="19"/>
        <v>0</v>
      </c>
      <c r="BL154" s="21" t="s">
        <v>533</v>
      </c>
      <c r="BM154" s="193" t="s">
        <v>528</v>
      </c>
    </row>
    <row r="155" spans="1:65" s="2" customFormat="1" ht="16.5" customHeight="1">
      <c r="A155" s="38"/>
      <c r="B155" s="39"/>
      <c r="C155" s="182" t="s">
        <v>359</v>
      </c>
      <c r="D155" s="182" t="s">
        <v>157</v>
      </c>
      <c r="E155" s="183" t="s">
        <v>2426</v>
      </c>
      <c r="F155" s="184" t="s">
        <v>2427</v>
      </c>
      <c r="G155" s="185" t="s">
        <v>1625</v>
      </c>
      <c r="H155" s="186">
        <v>2</v>
      </c>
      <c r="I155" s="187"/>
      <c r="J155" s="188">
        <f t="shared" si="10"/>
        <v>0</v>
      </c>
      <c r="K155" s="184" t="s">
        <v>19</v>
      </c>
      <c r="L155" s="43"/>
      <c r="M155" s="189" t="s">
        <v>19</v>
      </c>
      <c r="N155" s="190" t="s">
        <v>43</v>
      </c>
      <c r="O155" s="68"/>
      <c r="P155" s="191">
        <f t="shared" si="11"/>
        <v>0</v>
      </c>
      <c r="Q155" s="191">
        <v>0</v>
      </c>
      <c r="R155" s="191">
        <f t="shared" si="12"/>
        <v>0</v>
      </c>
      <c r="S155" s="191">
        <v>0</v>
      </c>
      <c r="T155" s="192">
        <f t="shared" si="13"/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533</v>
      </c>
      <c r="AT155" s="193" t="s">
        <v>157</v>
      </c>
      <c r="AU155" s="193" t="s">
        <v>162</v>
      </c>
      <c r="AY155" s="21" t="s">
        <v>154</v>
      </c>
      <c r="BE155" s="194">
        <f t="shared" si="14"/>
        <v>0</v>
      </c>
      <c r="BF155" s="194">
        <f t="shared" si="15"/>
        <v>0</v>
      </c>
      <c r="BG155" s="194">
        <f t="shared" si="16"/>
        <v>0</v>
      </c>
      <c r="BH155" s="194">
        <f t="shared" si="17"/>
        <v>0</v>
      </c>
      <c r="BI155" s="194">
        <f t="shared" si="18"/>
        <v>0</v>
      </c>
      <c r="BJ155" s="21" t="s">
        <v>79</v>
      </c>
      <c r="BK155" s="194">
        <f t="shared" si="19"/>
        <v>0</v>
      </c>
      <c r="BL155" s="21" t="s">
        <v>533</v>
      </c>
      <c r="BM155" s="193" t="s">
        <v>542</v>
      </c>
    </row>
    <row r="156" spans="1:65" s="2" customFormat="1" ht="16.5" customHeight="1">
      <c r="A156" s="38"/>
      <c r="B156" s="39"/>
      <c r="C156" s="182" t="s">
        <v>364</v>
      </c>
      <c r="D156" s="182" t="s">
        <v>157</v>
      </c>
      <c r="E156" s="183" t="s">
        <v>2428</v>
      </c>
      <c r="F156" s="184" t="s">
        <v>2429</v>
      </c>
      <c r="G156" s="185" t="s">
        <v>1625</v>
      </c>
      <c r="H156" s="186">
        <v>11</v>
      </c>
      <c r="I156" s="187"/>
      <c r="J156" s="188">
        <f t="shared" si="10"/>
        <v>0</v>
      </c>
      <c r="K156" s="184" t="s">
        <v>19</v>
      </c>
      <c r="L156" s="43"/>
      <c r="M156" s="189" t="s">
        <v>19</v>
      </c>
      <c r="N156" s="190" t="s">
        <v>43</v>
      </c>
      <c r="O156" s="68"/>
      <c r="P156" s="191">
        <f t="shared" si="11"/>
        <v>0</v>
      </c>
      <c r="Q156" s="191">
        <v>0</v>
      </c>
      <c r="R156" s="191">
        <f t="shared" si="12"/>
        <v>0</v>
      </c>
      <c r="S156" s="191">
        <v>0</v>
      </c>
      <c r="T156" s="192">
        <f t="shared" si="13"/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533</v>
      </c>
      <c r="AT156" s="193" t="s">
        <v>157</v>
      </c>
      <c r="AU156" s="193" t="s">
        <v>162</v>
      </c>
      <c r="AY156" s="21" t="s">
        <v>154</v>
      </c>
      <c r="BE156" s="194">
        <f t="shared" si="14"/>
        <v>0</v>
      </c>
      <c r="BF156" s="194">
        <f t="shared" si="15"/>
        <v>0</v>
      </c>
      <c r="BG156" s="194">
        <f t="shared" si="16"/>
        <v>0</v>
      </c>
      <c r="BH156" s="194">
        <f t="shared" si="17"/>
        <v>0</v>
      </c>
      <c r="BI156" s="194">
        <f t="shared" si="18"/>
        <v>0</v>
      </c>
      <c r="BJ156" s="21" t="s">
        <v>79</v>
      </c>
      <c r="BK156" s="194">
        <f t="shared" si="19"/>
        <v>0</v>
      </c>
      <c r="BL156" s="21" t="s">
        <v>533</v>
      </c>
      <c r="BM156" s="193" t="s">
        <v>551</v>
      </c>
    </row>
    <row r="157" spans="1:65" s="2" customFormat="1" ht="21.75" customHeight="1">
      <c r="A157" s="38"/>
      <c r="B157" s="39"/>
      <c r="C157" s="182" t="s">
        <v>370</v>
      </c>
      <c r="D157" s="182" t="s">
        <v>157</v>
      </c>
      <c r="E157" s="183" t="s">
        <v>2430</v>
      </c>
      <c r="F157" s="184" t="s">
        <v>2431</v>
      </c>
      <c r="G157" s="185" t="s">
        <v>1625</v>
      </c>
      <c r="H157" s="186">
        <v>3</v>
      </c>
      <c r="I157" s="187"/>
      <c r="J157" s="188">
        <f t="shared" si="10"/>
        <v>0</v>
      </c>
      <c r="K157" s="184" t="s">
        <v>19</v>
      </c>
      <c r="L157" s="43"/>
      <c r="M157" s="189" t="s">
        <v>19</v>
      </c>
      <c r="N157" s="190" t="s">
        <v>43</v>
      </c>
      <c r="O157" s="68"/>
      <c r="P157" s="191">
        <f t="shared" si="11"/>
        <v>0</v>
      </c>
      <c r="Q157" s="191">
        <v>0</v>
      </c>
      <c r="R157" s="191">
        <f t="shared" si="12"/>
        <v>0</v>
      </c>
      <c r="S157" s="191">
        <v>0</v>
      </c>
      <c r="T157" s="192">
        <f t="shared" si="13"/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533</v>
      </c>
      <c r="AT157" s="193" t="s">
        <v>157</v>
      </c>
      <c r="AU157" s="193" t="s">
        <v>162</v>
      </c>
      <c r="AY157" s="21" t="s">
        <v>154</v>
      </c>
      <c r="BE157" s="194">
        <f t="shared" si="14"/>
        <v>0</v>
      </c>
      <c r="BF157" s="194">
        <f t="shared" si="15"/>
        <v>0</v>
      </c>
      <c r="BG157" s="194">
        <f t="shared" si="16"/>
        <v>0</v>
      </c>
      <c r="BH157" s="194">
        <f t="shared" si="17"/>
        <v>0</v>
      </c>
      <c r="BI157" s="194">
        <f t="shared" si="18"/>
        <v>0</v>
      </c>
      <c r="BJ157" s="21" t="s">
        <v>79</v>
      </c>
      <c r="BK157" s="194">
        <f t="shared" si="19"/>
        <v>0</v>
      </c>
      <c r="BL157" s="21" t="s">
        <v>533</v>
      </c>
      <c r="BM157" s="193" t="s">
        <v>248</v>
      </c>
    </row>
    <row r="158" spans="1:65" s="2" customFormat="1" ht="16.5" customHeight="1">
      <c r="A158" s="38"/>
      <c r="B158" s="39"/>
      <c r="C158" s="182" t="s">
        <v>380</v>
      </c>
      <c r="D158" s="182" t="s">
        <v>157</v>
      </c>
      <c r="E158" s="183" t="s">
        <v>2432</v>
      </c>
      <c r="F158" s="184" t="s">
        <v>2433</v>
      </c>
      <c r="G158" s="185" t="s">
        <v>1625</v>
      </c>
      <c r="H158" s="186">
        <v>1</v>
      </c>
      <c r="I158" s="187"/>
      <c r="J158" s="188">
        <f t="shared" si="10"/>
        <v>0</v>
      </c>
      <c r="K158" s="184" t="s">
        <v>19</v>
      </c>
      <c r="L158" s="43"/>
      <c r="M158" s="189" t="s">
        <v>19</v>
      </c>
      <c r="N158" s="190" t="s">
        <v>43</v>
      </c>
      <c r="O158" s="68"/>
      <c r="P158" s="191">
        <f t="shared" si="11"/>
        <v>0</v>
      </c>
      <c r="Q158" s="191">
        <v>0</v>
      </c>
      <c r="R158" s="191">
        <f t="shared" si="12"/>
        <v>0</v>
      </c>
      <c r="S158" s="191">
        <v>0</v>
      </c>
      <c r="T158" s="192">
        <f t="shared" si="13"/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533</v>
      </c>
      <c r="AT158" s="193" t="s">
        <v>157</v>
      </c>
      <c r="AU158" s="193" t="s">
        <v>162</v>
      </c>
      <c r="AY158" s="21" t="s">
        <v>154</v>
      </c>
      <c r="BE158" s="194">
        <f t="shared" si="14"/>
        <v>0</v>
      </c>
      <c r="BF158" s="194">
        <f t="shared" si="15"/>
        <v>0</v>
      </c>
      <c r="BG158" s="194">
        <f t="shared" si="16"/>
        <v>0</v>
      </c>
      <c r="BH158" s="194">
        <f t="shared" si="17"/>
        <v>0</v>
      </c>
      <c r="BI158" s="194">
        <f t="shared" si="18"/>
        <v>0</v>
      </c>
      <c r="BJ158" s="21" t="s">
        <v>79</v>
      </c>
      <c r="BK158" s="194">
        <f t="shared" si="19"/>
        <v>0</v>
      </c>
      <c r="BL158" s="21" t="s">
        <v>533</v>
      </c>
      <c r="BM158" s="193" t="s">
        <v>533</v>
      </c>
    </row>
    <row r="159" spans="1:65" s="2" customFormat="1" ht="21.75" customHeight="1">
      <c r="A159" s="38"/>
      <c r="B159" s="39"/>
      <c r="C159" s="182" t="s">
        <v>385</v>
      </c>
      <c r="D159" s="182" t="s">
        <v>157</v>
      </c>
      <c r="E159" s="183" t="s">
        <v>2434</v>
      </c>
      <c r="F159" s="184" t="s">
        <v>2435</v>
      </c>
      <c r="G159" s="185" t="s">
        <v>1625</v>
      </c>
      <c r="H159" s="186">
        <v>4</v>
      </c>
      <c r="I159" s="187"/>
      <c r="J159" s="188">
        <f t="shared" si="10"/>
        <v>0</v>
      </c>
      <c r="K159" s="184" t="s">
        <v>19</v>
      </c>
      <c r="L159" s="43"/>
      <c r="M159" s="189" t="s">
        <v>19</v>
      </c>
      <c r="N159" s="190" t="s">
        <v>43</v>
      </c>
      <c r="O159" s="68"/>
      <c r="P159" s="191">
        <f t="shared" si="11"/>
        <v>0</v>
      </c>
      <c r="Q159" s="191">
        <v>0</v>
      </c>
      <c r="R159" s="191">
        <f t="shared" si="12"/>
        <v>0</v>
      </c>
      <c r="S159" s="191">
        <v>0</v>
      </c>
      <c r="T159" s="192">
        <f t="shared" si="13"/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533</v>
      </c>
      <c r="AT159" s="193" t="s">
        <v>157</v>
      </c>
      <c r="AU159" s="193" t="s">
        <v>162</v>
      </c>
      <c r="AY159" s="21" t="s">
        <v>154</v>
      </c>
      <c r="BE159" s="194">
        <f t="shared" si="14"/>
        <v>0</v>
      </c>
      <c r="BF159" s="194">
        <f t="shared" si="15"/>
        <v>0</v>
      </c>
      <c r="BG159" s="194">
        <f t="shared" si="16"/>
        <v>0</v>
      </c>
      <c r="BH159" s="194">
        <f t="shared" si="17"/>
        <v>0</v>
      </c>
      <c r="BI159" s="194">
        <f t="shared" si="18"/>
        <v>0</v>
      </c>
      <c r="BJ159" s="21" t="s">
        <v>79</v>
      </c>
      <c r="BK159" s="194">
        <f t="shared" si="19"/>
        <v>0</v>
      </c>
      <c r="BL159" s="21" t="s">
        <v>533</v>
      </c>
      <c r="BM159" s="193" t="s">
        <v>593</v>
      </c>
    </row>
    <row r="160" spans="1:65" s="12" customFormat="1" ht="20.85" customHeight="1">
      <c r="B160" s="166"/>
      <c r="C160" s="167"/>
      <c r="D160" s="168" t="s">
        <v>71</v>
      </c>
      <c r="E160" s="180" t="s">
        <v>1703</v>
      </c>
      <c r="F160" s="180" t="s">
        <v>1753</v>
      </c>
      <c r="G160" s="167"/>
      <c r="H160" s="167"/>
      <c r="I160" s="170"/>
      <c r="J160" s="181">
        <f>BK160</f>
        <v>0</v>
      </c>
      <c r="K160" s="167"/>
      <c r="L160" s="172"/>
      <c r="M160" s="173"/>
      <c r="N160" s="174"/>
      <c r="O160" s="174"/>
      <c r="P160" s="175">
        <f>P161+P162</f>
        <v>0</v>
      </c>
      <c r="Q160" s="174"/>
      <c r="R160" s="175">
        <f>R161+R162</f>
        <v>0</v>
      </c>
      <c r="S160" s="174"/>
      <c r="T160" s="176">
        <f>T161+T162</f>
        <v>0</v>
      </c>
      <c r="AR160" s="177" t="s">
        <v>169</v>
      </c>
      <c r="AT160" s="178" t="s">
        <v>71</v>
      </c>
      <c r="AU160" s="178" t="s">
        <v>81</v>
      </c>
      <c r="AY160" s="177" t="s">
        <v>154</v>
      </c>
      <c r="BK160" s="179">
        <f>BK161+BK162</f>
        <v>0</v>
      </c>
    </row>
    <row r="161" spans="1:65" s="2" customFormat="1" ht="16.5" customHeight="1">
      <c r="A161" s="38"/>
      <c r="B161" s="39"/>
      <c r="C161" s="182" t="s">
        <v>390</v>
      </c>
      <c r="D161" s="182" t="s">
        <v>157</v>
      </c>
      <c r="E161" s="183" t="s">
        <v>2436</v>
      </c>
      <c r="F161" s="184" t="s">
        <v>1755</v>
      </c>
      <c r="G161" s="185" t="s">
        <v>1236</v>
      </c>
      <c r="H161" s="186">
        <v>1</v>
      </c>
      <c r="I161" s="187"/>
      <c r="J161" s="188">
        <f>ROUND(I161*H161,2)</f>
        <v>0</v>
      </c>
      <c r="K161" s="184" t="s">
        <v>19</v>
      </c>
      <c r="L161" s="43"/>
      <c r="M161" s="189" t="s">
        <v>19</v>
      </c>
      <c r="N161" s="190" t="s">
        <v>43</v>
      </c>
      <c r="O161" s="68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533</v>
      </c>
      <c r="AT161" s="193" t="s">
        <v>157</v>
      </c>
      <c r="AU161" s="193" t="s">
        <v>169</v>
      </c>
      <c r="AY161" s="21" t="s">
        <v>154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21" t="s">
        <v>79</v>
      </c>
      <c r="BK161" s="194">
        <f>ROUND(I161*H161,2)</f>
        <v>0</v>
      </c>
      <c r="BL161" s="21" t="s">
        <v>533</v>
      </c>
      <c r="BM161" s="193" t="s">
        <v>606</v>
      </c>
    </row>
    <row r="162" spans="1:65" s="17" customFormat="1" ht="20.85" customHeight="1">
      <c r="B162" s="261"/>
      <c r="C162" s="262"/>
      <c r="D162" s="263" t="s">
        <v>71</v>
      </c>
      <c r="E162" s="263" t="s">
        <v>1724</v>
      </c>
      <c r="F162" s="263" t="s">
        <v>1798</v>
      </c>
      <c r="G162" s="262"/>
      <c r="H162" s="262"/>
      <c r="I162" s="264"/>
      <c r="J162" s="265">
        <f>BK162</f>
        <v>0</v>
      </c>
      <c r="K162" s="262"/>
      <c r="L162" s="266"/>
      <c r="M162" s="267"/>
      <c r="N162" s="268"/>
      <c r="O162" s="268"/>
      <c r="P162" s="269">
        <f>SUM(P163:P164)</f>
        <v>0</v>
      </c>
      <c r="Q162" s="268"/>
      <c r="R162" s="269">
        <f>SUM(R163:R164)</f>
        <v>0</v>
      </c>
      <c r="S162" s="268"/>
      <c r="T162" s="270">
        <f>SUM(T163:T164)</f>
        <v>0</v>
      </c>
      <c r="AR162" s="271" t="s">
        <v>169</v>
      </c>
      <c r="AT162" s="272" t="s">
        <v>71</v>
      </c>
      <c r="AU162" s="272" t="s">
        <v>169</v>
      </c>
      <c r="AY162" s="271" t="s">
        <v>154</v>
      </c>
      <c r="BK162" s="273">
        <f>SUM(BK163:BK164)</f>
        <v>0</v>
      </c>
    </row>
    <row r="163" spans="1:65" s="2" customFormat="1" ht="16.5" customHeight="1">
      <c r="A163" s="38"/>
      <c r="B163" s="39"/>
      <c r="C163" s="182" t="s">
        <v>399</v>
      </c>
      <c r="D163" s="182" t="s">
        <v>157</v>
      </c>
      <c r="E163" s="183" t="s">
        <v>1792</v>
      </c>
      <c r="F163" s="184" t="s">
        <v>1793</v>
      </c>
      <c r="G163" s="185" t="s">
        <v>1575</v>
      </c>
      <c r="H163" s="186">
        <v>16</v>
      </c>
      <c r="I163" s="187"/>
      <c r="J163" s="188">
        <f>ROUND(I163*H163,2)</f>
        <v>0</v>
      </c>
      <c r="K163" s="184" t="s">
        <v>19</v>
      </c>
      <c r="L163" s="43"/>
      <c r="M163" s="189" t="s">
        <v>19</v>
      </c>
      <c r="N163" s="190" t="s">
        <v>43</v>
      </c>
      <c r="O163" s="68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533</v>
      </c>
      <c r="AT163" s="193" t="s">
        <v>157</v>
      </c>
      <c r="AU163" s="193" t="s">
        <v>162</v>
      </c>
      <c r="AY163" s="21" t="s">
        <v>154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1" t="s">
        <v>79</v>
      </c>
      <c r="BK163" s="194">
        <f>ROUND(I163*H163,2)</f>
        <v>0</v>
      </c>
      <c r="BL163" s="21" t="s">
        <v>533</v>
      </c>
      <c r="BM163" s="193" t="s">
        <v>617</v>
      </c>
    </row>
    <row r="164" spans="1:65" s="2" customFormat="1" ht="16.5" customHeight="1">
      <c r="A164" s="38"/>
      <c r="B164" s="39"/>
      <c r="C164" s="182" t="s">
        <v>402</v>
      </c>
      <c r="D164" s="182" t="s">
        <v>157</v>
      </c>
      <c r="E164" s="183" t="s">
        <v>1795</v>
      </c>
      <c r="F164" s="184" t="s">
        <v>1796</v>
      </c>
      <c r="G164" s="185" t="s">
        <v>538</v>
      </c>
      <c r="H164" s="186">
        <v>1</v>
      </c>
      <c r="I164" s="187"/>
      <c r="J164" s="188">
        <f>ROUND(I164*H164,2)</f>
        <v>0</v>
      </c>
      <c r="K164" s="184" t="s">
        <v>19</v>
      </c>
      <c r="L164" s="43"/>
      <c r="M164" s="189" t="s">
        <v>19</v>
      </c>
      <c r="N164" s="190" t="s">
        <v>43</v>
      </c>
      <c r="O164" s="68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533</v>
      </c>
      <c r="AT164" s="193" t="s">
        <v>157</v>
      </c>
      <c r="AU164" s="193" t="s">
        <v>162</v>
      </c>
      <c r="AY164" s="21" t="s">
        <v>154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1" t="s">
        <v>79</v>
      </c>
      <c r="BK164" s="194">
        <f>ROUND(I164*H164,2)</f>
        <v>0</v>
      </c>
      <c r="BL164" s="21" t="s">
        <v>533</v>
      </c>
      <c r="BM164" s="193" t="s">
        <v>629</v>
      </c>
    </row>
    <row r="165" spans="1:65" s="12" customFormat="1" ht="22.9" customHeight="1">
      <c r="B165" s="166"/>
      <c r="C165" s="167"/>
      <c r="D165" s="168" t="s">
        <v>71</v>
      </c>
      <c r="E165" s="180" t="s">
        <v>1730</v>
      </c>
      <c r="F165" s="180" t="s">
        <v>2437</v>
      </c>
      <c r="G165" s="167"/>
      <c r="H165" s="167"/>
      <c r="I165" s="170"/>
      <c r="J165" s="181">
        <f>BK165</f>
        <v>0</v>
      </c>
      <c r="K165" s="167"/>
      <c r="L165" s="172"/>
      <c r="M165" s="173"/>
      <c r="N165" s="174"/>
      <c r="O165" s="174"/>
      <c r="P165" s="175">
        <f>P166+P168+P170+P172+P174+P176+P178</f>
        <v>0</v>
      </c>
      <c r="Q165" s="174"/>
      <c r="R165" s="175">
        <f>R166+R168+R170+R172+R174+R176+R178</f>
        <v>0</v>
      </c>
      <c r="S165" s="174"/>
      <c r="T165" s="176">
        <f>T166+T168+T170+T172+T174+T176+T178</f>
        <v>0</v>
      </c>
      <c r="AR165" s="177" t="s">
        <v>169</v>
      </c>
      <c r="AT165" s="178" t="s">
        <v>71</v>
      </c>
      <c r="AU165" s="178" t="s">
        <v>79</v>
      </c>
      <c r="AY165" s="177" t="s">
        <v>154</v>
      </c>
      <c r="BK165" s="179">
        <f>BK166+BK168+BK170+BK172+BK174+BK176+BK178</f>
        <v>0</v>
      </c>
    </row>
    <row r="166" spans="1:65" s="12" customFormat="1" ht="20.85" customHeight="1">
      <c r="B166" s="166"/>
      <c r="C166" s="167"/>
      <c r="D166" s="168" t="s">
        <v>71</v>
      </c>
      <c r="E166" s="180" t="s">
        <v>1734</v>
      </c>
      <c r="F166" s="180" t="s">
        <v>2438</v>
      </c>
      <c r="G166" s="167"/>
      <c r="H166" s="167"/>
      <c r="I166" s="170"/>
      <c r="J166" s="181">
        <f>BK166</f>
        <v>0</v>
      </c>
      <c r="K166" s="167"/>
      <c r="L166" s="172"/>
      <c r="M166" s="173"/>
      <c r="N166" s="174"/>
      <c r="O166" s="174"/>
      <c r="P166" s="175">
        <f>P167</f>
        <v>0</v>
      </c>
      <c r="Q166" s="174"/>
      <c r="R166" s="175">
        <f>R167</f>
        <v>0</v>
      </c>
      <c r="S166" s="174"/>
      <c r="T166" s="176">
        <f>T167</f>
        <v>0</v>
      </c>
      <c r="AR166" s="177" t="s">
        <v>169</v>
      </c>
      <c r="AT166" s="178" t="s">
        <v>71</v>
      </c>
      <c r="AU166" s="178" t="s">
        <v>81</v>
      </c>
      <c r="AY166" s="177" t="s">
        <v>154</v>
      </c>
      <c r="BK166" s="179">
        <f>BK167</f>
        <v>0</v>
      </c>
    </row>
    <row r="167" spans="1:65" s="2" customFormat="1" ht="16.5" customHeight="1">
      <c r="A167" s="38"/>
      <c r="B167" s="39"/>
      <c r="C167" s="182" t="s">
        <v>408</v>
      </c>
      <c r="D167" s="182" t="s">
        <v>157</v>
      </c>
      <c r="E167" s="183" t="s">
        <v>2439</v>
      </c>
      <c r="F167" s="184" t="s">
        <v>2440</v>
      </c>
      <c r="G167" s="185" t="s">
        <v>2441</v>
      </c>
      <c r="H167" s="186">
        <v>0.1</v>
      </c>
      <c r="I167" s="187"/>
      <c r="J167" s="188">
        <f>ROUND(I167*H167,2)</f>
        <v>0</v>
      </c>
      <c r="K167" s="184" t="s">
        <v>19</v>
      </c>
      <c r="L167" s="43"/>
      <c r="M167" s="189" t="s">
        <v>19</v>
      </c>
      <c r="N167" s="190" t="s">
        <v>43</v>
      </c>
      <c r="O167" s="68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533</v>
      </c>
      <c r="AT167" s="193" t="s">
        <v>157</v>
      </c>
      <c r="AU167" s="193" t="s">
        <v>169</v>
      </c>
      <c r="AY167" s="21" t="s">
        <v>154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1" t="s">
        <v>79</v>
      </c>
      <c r="BK167" s="194">
        <f>ROUND(I167*H167,2)</f>
        <v>0</v>
      </c>
      <c r="BL167" s="21" t="s">
        <v>533</v>
      </c>
      <c r="BM167" s="193" t="s">
        <v>641</v>
      </c>
    </row>
    <row r="168" spans="1:65" s="12" customFormat="1" ht="20.85" customHeight="1">
      <c r="B168" s="166"/>
      <c r="C168" s="167"/>
      <c r="D168" s="168" t="s">
        <v>71</v>
      </c>
      <c r="E168" s="180" t="s">
        <v>1738</v>
      </c>
      <c r="F168" s="180" t="s">
        <v>2442</v>
      </c>
      <c r="G168" s="167"/>
      <c r="H168" s="167"/>
      <c r="I168" s="170"/>
      <c r="J168" s="181">
        <f>BK168</f>
        <v>0</v>
      </c>
      <c r="K168" s="167"/>
      <c r="L168" s="172"/>
      <c r="M168" s="173"/>
      <c r="N168" s="174"/>
      <c r="O168" s="174"/>
      <c r="P168" s="175">
        <f>P169</f>
        <v>0</v>
      </c>
      <c r="Q168" s="174"/>
      <c r="R168" s="175">
        <f>R169</f>
        <v>0</v>
      </c>
      <c r="S168" s="174"/>
      <c r="T168" s="176">
        <f>T169</f>
        <v>0</v>
      </c>
      <c r="AR168" s="177" t="s">
        <v>169</v>
      </c>
      <c r="AT168" s="178" t="s">
        <v>71</v>
      </c>
      <c r="AU168" s="178" t="s">
        <v>81</v>
      </c>
      <c r="AY168" s="177" t="s">
        <v>154</v>
      </c>
      <c r="BK168" s="179">
        <f>BK169</f>
        <v>0</v>
      </c>
    </row>
    <row r="169" spans="1:65" s="2" customFormat="1" ht="16.5" customHeight="1">
      <c r="A169" s="38"/>
      <c r="B169" s="39"/>
      <c r="C169" s="182" t="s">
        <v>413</v>
      </c>
      <c r="D169" s="182" t="s">
        <v>157</v>
      </c>
      <c r="E169" s="183" t="s">
        <v>2443</v>
      </c>
      <c r="F169" s="184" t="s">
        <v>2444</v>
      </c>
      <c r="G169" s="185" t="s">
        <v>160</v>
      </c>
      <c r="H169" s="186">
        <v>27</v>
      </c>
      <c r="I169" s="187"/>
      <c r="J169" s="188">
        <f>ROUND(I169*H169,2)</f>
        <v>0</v>
      </c>
      <c r="K169" s="184" t="s">
        <v>19</v>
      </c>
      <c r="L169" s="43"/>
      <c r="M169" s="189" t="s">
        <v>19</v>
      </c>
      <c r="N169" s="190" t="s">
        <v>43</v>
      </c>
      <c r="O169" s="68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533</v>
      </c>
      <c r="AT169" s="193" t="s">
        <v>157</v>
      </c>
      <c r="AU169" s="193" t="s">
        <v>169</v>
      </c>
      <c r="AY169" s="21" t="s">
        <v>154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1" t="s">
        <v>79</v>
      </c>
      <c r="BK169" s="194">
        <f>ROUND(I169*H169,2)</f>
        <v>0</v>
      </c>
      <c r="BL169" s="21" t="s">
        <v>533</v>
      </c>
      <c r="BM169" s="193" t="s">
        <v>653</v>
      </c>
    </row>
    <row r="170" spans="1:65" s="12" customFormat="1" ht="20.85" customHeight="1">
      <c r="B170" s="166"/>
      <c r="C170" s="167"/>
      <c r="D170" s="168" t="s">
        <v>71</v>
      </c>
      <c r="E170" s="180" t="s">
        <v>1742</v>
      </c>
      <c r="F170" s="180" t="s">
        <v>2445</v>
      </c>
      <c r="G170" s="167"/>
      <c r="H170" s="167"/>
      <c r="I170" s="170"/>
      <c r="J170" s="181">
        <f>BK170</f>
        <v>0</v>
      </c>
      <c r="K170" s="167"/>
      <c r="L170" s="172"/>
      <c r="M170" s="173"/>
      <c r="N170" s="174"/>
      <c r="O170" s="174"/>
      <c r="P170" s="175">
        <f>P171</f>
        <v>0</v>
      </c>
      <c r="Q170" s="174"/>
      <c r="R170" s="175">
        <f>R171</f>
        <v>0</v>
      </c>
      <c r="S170" s="174"/>
      <c r="T170" s="176">
        <f>T171</f>
        <v>0</v>
      </c>
      <c r="AR170" s="177" t="s">
        <v>169</v>
      </c>
      <c r="AT170" s="178" t="s">
        <v>71</v>
      </c>
      <c r="AU170" s="178" t="s">
        <v>81</v>
      </c>
      <c r="AY170" s="177" t="s">
        <v>154</v>
      </c>
      <c r="BK170" s="179">
        <f>BK171</f>
        <v>0</v>
      </c>
    </row>
    <row r="171" spans="1:65" s="2" customFormat="1" ht="16.5" customHeight="1">
      <c r="A171" s="38"/>
      <c r="B171" s="39"/>
      <c r="C171" s="182" t="s">
        <v>422</v>
      </c>
      <c r="D171" s="182" t="s">
        <v>157</v>
      </c>
      <c r="E171" s="183" t="s">
        <v>2446</v>
      </c>
      <c r="F171" s="184" t="s">
        <v>2447</v>
      </c>
      <c r="G171" s="185" t="s">
        <v>240</v>
      </c>
      <c r="H171" s="186">
        <v>54</v>
      </c>
      <c r="I171" s="187"/>
      <c r="J171" s="188">
        <f>ROUND(I171*H171,2)</f>
        <v>0</v>
      </c>
      <c r="K171" s="184" t="s">
        <v>19</v>
      </c>
      <c r="L171" s="43"/>
      <c r="M171" s="189" t="s">
        <v>19</v>
      </c>
      <c r="N171" s="190" t="s">
        <v>43</v>
      </c>
      <c r="O171" s="68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533</v>
      </c>
      <c r="AT171" s="193" t="s">
        <v>157</v>
      </c>
      <c r="AU171" s="193" t="s">
        <v>169</v>
      </c>
      <c r="AY171" s="21" t="s">
        <v>154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21" t="s">
        <v>79</v>
      </c>
      <c r="BK171" s="194">
        <f>ROUND(I171*H171,2)</f>
        <v>0</v>
      </c>
      <c r="BL171" s="21" t="s">
        <v>533</v>
      </c>
      <c r="BM171" s="193" t="s">
        <v>664</v>
      </c>
    </row>
    <row r="172" spans="1:65" s="12" customFormat="1" ht="20.85" customHeight="1">
      <c r="B172" s="166"/>
      <c r="C172" s="167"/>
      <c r="D172" s="168" t="s">
        <v>71</v>
      </c>
      <c r="E172" s="180" t="s">
        <v>1746</v>
      </c>
      <c r="F172" s="180" t="s">
        <v>2448</v>
      </c>
      <c r="G172" s="167"/>
      <c r="H172" s="167"/>
      <c r="I172" s="170"/>
      <c r="J172" s="181">
        <f>BK172</f>
        <v>0</v>
      </c>
      <c r="K172" s="167"/>
      <c r="L172" s="172"/>
      <c r="M172" s="173"/>
      <c r="N172" s="174"/>
      <c r="O172" s="174"/>
      <c r="P172" s="175">
        <f>P173</f>
        <v>0</v>
      </c>
      <c r="Q172" s="174"/>
      <c r="R172" s="175">
        <f>R173</f>
        <v>0</v>
      </c>
      <c r="S172" s="174"/>
      <c r="T172" s="176">
        <f>T173</f>
        <v>0</v>
      </c>
      <c r="AR172" s="177" t="s">
        <v>169</v>
      </c>
      <c r="AT172" s="178" t="s">
        <v>71</v>
      </c>
      <c r="AU172" s="178" t="s">
        <v>81</v>
      </c>
      <c r="AY172" s="177" t="s">
        <v>154</v>
      </c>
      <c r="BK172" s="179">
        <f>BK173</f>
        <v>0</v>
      </c>
    </row>
    <row r="173" spans="1:65" s="2" customFormat="1" ht="16.5" customHeight="1">
      <c r="A173" s="38"/>
      <c r="B173" s="39"/>
      <c r="C173" s="182" t="s">
        <v>427</v>
      </c>
      <c r="D173" s="182" t="s">
        <v>157</v>
      </c>
      <c r="E173" s="183" t="s">
        <v>2449</v>
      </c>
      <c r="F173" s="184" t="s">
        <v>2450</v>
      </c>
      <c r="G173" s="185" t="s">
        <v>240</v>
      </c>
      <c r="H173" s="186">
        <v>54</v>
      </c>
      <c r="I173" s="187"/>
      <c r="J173" s="188">
        <f>ROUND(I173*H173,2)</f>
        <v>0</v>
      </c>
      <c r="K173" s="184" t="s">
        <v>19</v>
      </c>
      <c r="L173" s="43"/>
      <c r="M173" s="189" t="s">
        <v>19</v>
      </c>
      <c r="N173" s="190" t="s">
        <v>43</v>
      </c>
      <c r="O173" s="68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533</v>
      </c>
      <c r="AT173" s="193" t="s">
        <v>157</v>
      </c>
      <c r="AU173" s="193" t="s">
        <v>169</v>
      </c>
      <c r="AY173" s="21" t="s">
        <v>154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1" t="s">
        <v>79</v>
      </c>
      <c r="BK173" s="194">
        <f>ROUND(I173*H173,2)</f>
        <v>0</v>
      </c>
      <c r="BL173" s="21" t="s">
        <v>533</v>
      </c>
      <c r="BM173" s="193" t="s">
        <v>674</v>
      </c>
    </row>
    <row r="174" spans="1:65" s="12" customFormat="1" ht="20.85" customHeight="1">
      <c r="B174" s="166"/>
      <c r="C174" s="167"/>
      <c r="D174" s="168" t="s">
        <v>71</v>
      </c>
      <c r="E174" s="180" t="s">
        <v>1748</v>
      </c>
      <c r="F174" s="180" t="s">
        <v>2451</v>
      </c>
      <c r="G174" s="167"/>
      <c r="H174" s="167"/>
      <c r="I174" s="170"/>
      <c r="J174" s="181">
        <f>BK174</f>
        <v>0</v>
      </c>
      <c r="K174" s="167"/>
      <c r="L174" s="172"/>
      <c r="M174" s="173"/>
      <c r="N174" s="174"/>
      <c r="O174" s="174"/>
      <c r="P174" s="175">
        <f>P175</f>
        <v>0</v>
      </c>
      <c r="Q174" s="174"/>
      <c r="R174" s="175">
        <f>R175</f>
        <v>0</v>
      </c>
      <c r="S174" s="174"/>
      <c r="T174" s="176">
        <f>T175</f>
        <v>0</v>
      </c>
      <c r="AR174" s="177" t="s">
        <v>169</v>
      </c>
      <c r="AT174" s="178" t="s">
        <v>71</v>
      </c>
      <c r="AU174" s="178" t="s">
        <v>81</v>
      </c>
      <c r="AY174" s="177" t="s">
        <v>154</v>
      </c>
      <c r="BK174" s="179">
        <f>BK175</f>
        <v>0</v>
      </c>
    </row>
    <row r="175" spans="1:65" s="2" customFormat="1" ht="16.5" customHeight="1">
      <c r="A175" s="38"/>
      <c r="B175" s="39"/>
      <c r="C175" s="182" t="s">
        <v>432</v>
      </c>
      <c r="D175" s="182" t="s">
        <v>157</v>
      </c>
      <c r="E175" s="183" t="s">
        <v>2452</v>
      </c>
      <c r="F175" s="184" t="s">
        <v>2453</v>
      </c>
      <c r="G175" s="185" t="s">
        <v>240</v>
      </c>
      <c r="H175" s="186">
        <v>54</v>
      </c>
      <c r="I175" s="187"/>
      <c r="J175" s="188">
        <f>ROUND(I175*H175,2)</f>
        <v>0</v>
      </c>
      <c r="K175" s="184" t="s">
        <v>19</v>
      </c>
      <c r="L175" s="43"/>
      <c r="M175" s="189" t="s">
        <v>19</v>
      </c>
      <c r="N175" s="190" t="s">
        <v>43</v>
      </c>
      <c r="O175" s="68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533</v>
      </c>
      <c r="AT175" s="193" t="s">
        <v>157</v>
      </c>
      <c r="AU175" s="193" t="s">
        <v>169</v>
      </c>
      <c r="AY175" s="21" t="s">
        <v>154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21" t="s">
        <v>79</v>
      </c>
      <c r="BK175" s="194">
        <f>ROUND(I175*H175,2)</f>
        <v>0</v>
      </c>
      <c r="BL175" s="21" t="s">
        <v>533</v>
      </c>
      <c r="BM175" s="193" t="s">
        <v>686</v>
      </c>
    </row>
    <row r="176" spans="1:65" s="12" customFormat="1" ht="20.85" customHeight="1">
      <c r="B176" s="166"/>
      <c r="C176" s="167"/>
      <c r="D176" s="168" t="s">
        <v>71</v>
      </c>
      <c r="E176" s="180" t="s">
        <v>1752</v>
      </c>
      <c r="F176" s="180" t="s">
        <v>2454</v>
      </c>
      <c r="G176" s="167"/>
      <c r="H176" s="167"/>
      <c r="I176" s="170"/>
      <c r="J176" s="181">
        <f>BK176</f>
        <v>0</v>
      </c>
      <c r="K176" s="167"/>
      <c r="L176" s="172"/>
      <c r="M176" s="173"/>
      <c r="N176" s="174"/>
      <c r="O176" s="174"/>
      <c r="P176" s="175">
        <f>P177</f>
        <v>0</v>
      </c>
      <c r="Q176" s="174"/>
      <c r="R176" s="175">
        <f>R177</f>
        <v>0</v>
      </c>
      <c r="S176" s="174"/>
      <c r="T176" s="176">
        <f>T177</f>
        <v>0</v>
      </c>
      <c r="AR176" s="177" t="s">
        <v>169</v>
      </c>
      <c r="AT176" s="178" t="s">
        <v>71</v>
      </c>
      <c r="AU176" s="178" t="s">
        <v>81</v>
      </c>
      <c r="AY176" s="177" t="s">
        <v>154</v>
      </c>
      <c r="BK176" s="179">
        <f>BK177</f>
        <v>0</v>
      </c>
    </row>
    <row r="177" spans="1:65" s="2" customFormat="1" ht="16.5" customHeight="1">
      <c r="A177" s="38"/>
      <c r="B177" s="39"/>
      <c r="C177" s="182" t="s">
        <v>437</v>
      </c>
      <c r="D177" s="182" t="s">
        <v>157</v>
      </c>
      <c r="E177" s="183" t="s">
        <v>2455</v>
      </c>
      <c r="F177" s="184" t="s">
        <v>2447</v>
      </c>
      <c r="G177" s="185" t="s">
        <v>240</v>
      </c>
      <c r="H177" s="186">
        <v>54</v>
      </c>
      <c r="I177" s="187"/>
      <c r="J177" s="188">
        <f>ROUND(I177*H177,2)</f>
        <v>0</v>
      </c>
      <c r="K177" s="184" t="s">
        <v>19</v>
      </c>
      <c r="L177" s="43"/>
      <c r="M177" s="189" t="s">
        <v>19</v>
      </c>
      <c r="N177" s="190" t="s">
        <v>43</v>
      </c>
      <c r="O177" s="68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533</v>
      </c>
      <c r="AT177" s="193" t="s">
        <v>157</v>
      </c>
      <c r="AU177" s="193" t="s">
        <v>169</v>
      </c>
      <c r="AY177" s="21" t="s">
        <v>154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1" t="s">
        <v>79</v>
      </c>
      <c r="BK177" s="194">
        <f>ROUND(I177*H177,2)</f>
        <v>0</v>
      </c>
      <c r="BL177" s="21" t="s">
        <v>533</v>
      </c>
      <c r="BM177" s="193" t="s">
        <v>700</v>
      </c>
    </row>
    <row r="178" spans="1:65" s="12" customFormat="1" ht="20.85" customHeight="1">
      <c r="B178" s="166"/>
      <c r="C178" s="167"/>
      <c r="D178" s="168" t="s">
        <v>71</v>
      </c>
      <c r="E178" s="180" t="s">
        <v>1756</v>
      </c>
      <c r="F178" s="180" t="s">
        <v>2456</v>
      </c>
      <c r="G178" s="167"/>
      <c r="H178" s="167"/>
      <c r="I178" s="170"/>
      <c r="J178" s="181">
        <f>BK178</f>
        <v>0</v>
      </c>
      <c r="K178" s="167"/>
      <c r="L178" s="172"/>
      <c r="M178" s="173"/>
      <c r="N178" s="174"/>
      <c r="O178" s="174"/>
      <c r="P178" s="175">
        <f>SUM(P179:P181)</f>
        <v>0</v>
      </c>
      <c r="Q178" s="174"/>
      <c r="R178" s="175">
        <f>SUM(R179:R181)</f>
        <v>0</v>
      </c>
      <c r="S178" s="174"/>
      <c r="T178" s="176">
        <f>SUM(T179:T181)</f>
        <v>0</v>
      </c>
      <c r="AR178" s="177" t="s">
        <v>169</v>
      </c>
      <c r="AT178" s="178" t="s">
        <v>71</v>
      </c>
      <c r="AU178" s="178" t="s">
        <v>81</v>
      </c>
      <c r="AY178" s="177" t="s">
        <v>154</v>
      </c>
      <c r="BK178" s="179">
        <f>SUM(BK179:BK181)</f>
        <v>0</v>
      </c>
    </row>
    <row r="179" spans="1:65" s="2" customFormat="1" ht="16.5" customHeight="1">
      <c r="A179" s="38"/>
      <c r="B179" s="39"/>
      <c r="C179" s="182" t="s">
        <v>442</v>
      </c>
      <c r="D179" s="182" t="s">
        <v>157</v>
      </c>
      <c r="E179" s="183" t="s">
        <v>2457</v>
      </c>
      <c r="F179" s="184" t="s">
        <v>2458</v>
      </c>
      <c r="G179" s="185" t="s">
        <v>160</v>
      </c>
      <c r="H179" s="186">
        <v>27</v>
      </c>
      <c r="I179" s="187"/>
      <c r="J179" s="188">
        <f>ROUND(I179*H179,2)</f>
        <v>0</v>
      </c>
      <c r="K179" s="184" t="s">
        <v>19</v>
      </c>
      <c r="L179" s="43"/>
      <c r="M179" s="189" t="s">
        <v>19</v>
      </c>
      <c r="N179" s="190" t="s">
        <v>43</v>
      </c>
      <c r="O179" s="68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533</v>
      </c>
      <c r="AT179" s="193" t="s">
        <v>157</v>
      </c>
      <c r="AU179" s="193" t="s">
        <v>169</v>
      </c>
      <c r="AY179" s="21" t="s">
        <v>154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21" t="s">
        <v>79</v>
      </c>
      <c r="BK179" s="194">
        <f>ROUND(I179*H179,2)</f>
        <v>0</v>
      </c>
      <c r="BL179" s="21" t="s">
        <v>533</v>
      </c>
      <c r="BM179" s="193" t="s">
        <v>712</v>
      </c>
    </row>
    <row r="180" spans="1:65" s="2" customFormat="1" ht="16.5" customHeight="1">
      <c r="A180" s="38"/>
      <c r="B180" s="39"/>
      <c r="C180" s="182" t="s">
        <v>452</v>
      </c>
      <c r="D180" s="182" t="s">
        <v>157</v>
      </c>
      <c r="E180" s="183" t="s">
        <v>2459</v>
      </c>
      <c r="F180" s="184" t="s">
        <v>2460</v>
      </c>
      <c r="G180" s="185" t="s">
        <v>160</v>
      </c>
      <c r="H180" s="186">
        <v>27</v>
      </c>
      <c r="I180" s="187"/>
      <c r="J180" s="188">
        <f>ROUND(I180*H180,2)</f>
        <v>0</v>
      </c>
      <c r="K180" s="184" t="s">
        <v>19</v>
      </c>
      <c r="L180" s="43"/>
      <c r="M180" s="189" t="s">
        <v>19</v>
      </c>
      <c r="N180" s="190" t="s">
        <v>43</v>
      </c>
      <c r="O180" s="68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533</v>
      </c>
      <c r="AT180" s="193" t="s">
        <v>157</v>
      </c>
      <c r="AU180" s="193" t="s">
        <v>169</v>
      </c>
      <c r="AY180" s="21" t="s">
        <v>154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21" t="s">
        <v>79</v>
      </c>
      <c r="BK180" s="194">
        <f>ROUND(I180*H180,2)</f>
        <v>0</v>
      </c>
      <c r="BL180" s="21" t="s">
        <v>533</v>
      </c>
      <c r="BM180" s="193" t="s">
        <v>724</v>
      </c>
    </row>
    <row r="181" spans="1:65" s="2" customFormat="1" ht="16.5" customHeight="1">
      <c r="A181" s="38"/>
      <c r="B181" s="39"/>
      <c r="C181" s="182" t="s">
        <v>457</v>
      </c>
      <c r="D181" s="182" t="s">
        <v>157</v>
      </c>
      <c r="E181" s="183" t="s">
        <v>2461</v>
      </c>
      <c r="F181" s="184" t="s">
        <v>2462</v>
      </c>
      <c r="G181" s="185" t="s">
        <v>160</v>
      </c>
      <c r="H181" s="186">
        <v>27</v>
      </c>
      <c r="I181" s="187"/>
      <c r="J181" s="188">
        <f>ROUND(I181*H181,2)</f>
        <v>0</v>
      </c>
      <c r="K181" s="184" t="s">
        <v>19</v>
      </c>
      <c r="L181" s="43"/>
      <c r="M181" s="189" t="s">
        <v>19</v>
      </c>
      <c r="N181" s="190" t="s">
        <v>43</v>
      </c>
      <c r="O181" s="68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533</v>
      </c>
      <c r="AT181" s="193" t="s">
        <v>157</v>
      </c>
      <c r="AU181" s="193" t="s">
        <v>169</v>
      </c>
      <c r="AY181" s="21" t="s">
        <v>154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1" t="s">
        <v>79</v>
      </c>
      <c r="BK181" s="194">
        <f>ROUND(I181*H181,2)</f>
        <v>0</v>
      </c>
      <c r="BL181" s="21" t="s">
        <v>533</v>
      </c>
      <c r="BM181" s="193" t="s">
        <v>737</v>
      </c>
    </row>
    <row r="182" spans="1:65" s="12" customFormat="1" ht="22.9" customHeight="1">
      <c r="B182" s="166"/>
      <c r="C182" s="167"/>
      <c r="D182" s="168" t="s">
        <v>71</v>
      </c>
      <c r="E182" s="180" t="s">
        <v>1724</v>
      </c>
      <c r="F182" s="180" t="s">
        <v>1798</v>
      </c>
      <c r="G182" s="167"/>
      <c r="H182" s="167"/>
      <c r="I182" s="170"/>
      <c r="J182" s="181">
        <f>BK182</f>
        <v>0</v>
      </c>
      <c r="K182" s="167"/>
      <c r="L182" s="172"/>
      <c r="M182" s="173"/>
      <c r="N182" s="174"/>
      <c r="O182" s="174"/>
      <c r="P182" s="175">
        <f>SUM(P183:P185)</f>
        <v>0</v>
      </c>
      <c r="Q182" s="174"/>
      <c r="R182" s="175">
        <f>SUM(R183:R185)</f>
        <v>0</v>
      </c>
      <c r="S182" s="174"/>
      <c r="T182" s="176">
        <f>SUM(T183:T185)</f>
        <v>0</v>
      </c>
      <c r="AR182" s="177" t="s">
        <v>169</v>
      </c>
      <c r="AT182" s="178" t="s">
        <v>71</v>
      </c>
      <c r="AU182" s="178" t="s">
        <v>79</v>
      </c>
      <c r="AY182" s="177" t="s">
        <v>154</v>
      </c>
      <c r="BK182" s="179">
        <f>SUM(BK183:BK185)</f>
        <v>0</v>
      </c>
    </row>
    <row r="183" spans="1:65" s="2" customFormat="1" ht="16.5" customHeight="1">
      <c r="A183" s="38"/>
      <c r="B183" s="39"/>
      <c r="C183" s="182" t="s">
        <v>464</v>
      </c>
      <c r="D183" s="182" t="s">
        <v>157</v>
      </c>
      <c r="E183" s="183" t="s">
        <v>2463</v>
      </c>
      <c r="F183" s="184" t="s">
        <v>1800</v>
      </c>
      <c r="G183" s="185" t="s">
        <v>538</v>
      </c>
      <c r="H183" s="186">
        <v>1</v>
      </c>
      <c r="I183" s="187"/>
      <c r="J183" s="188">
        <f>ROUND(I183*H183,2)</f>
        <v>0</v>
      </c>
      <c r="K183" s="184" t="s">
        <v>19</v>
      </c>
      <c r="L183" s="43"/>
      <c r="M183" s="189" t="s">
        <v>19</v>
      </c>
      <c r="N183" s="190" t="s">
        <v>43</v>
      </c>
      <c r="O183" s="68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533</v>
      </c>
      <c r="AT183" s="193" t="s">
        <v>157</v>
      </c>
      <c r="AU183" s="193" t="s">
        <v>81</v>
      </c>
      <c r="AY183" s="21" t="s">
        <v>154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21" t="s">
        <v>79</v>
      </c>
      <c r="BK183" s="194">
        <f>ROUND(I183*H183,2)</f>
        <v>0</v>
      </c>
      <c r="BL183" s="21" t="s">
        <v>533</v>
      </c>
      <c r="BM183" s="193" t="s">
        <v>753</v>
      </c>
    </row>
    <row r="184" spans="1:65" s="2" customFormat="1" ht="16.5" customHeight="1">
      <c r="A184" s="38"/>
      <c r="B184" s="39"/>
      <c r="C184" s="182" t="s">
        <v>469</v>
      </c>
      <c r="D184" s="182" t="s">
        <v>157</v>
      </c>
      <c r="E184" s="183" t="s">
        <v>2464</v>
      </c>
      <c r="F184" s="184" t="s">
        <v>1802</v>
      </c>
      <c r="G184" s="185" t="s">
        <v>538</v>
      </c>
      <c r="H184" s="186">
        <v>1</v>
      </c>
      <c r="I184" s="187"/>
      <c r="J184" s="188">
        <f>ROUND(I184*H184,2)</f>
        <v>0</v>
      </c>
      <c r="K184" s="184" t="s">
        <v>19</v>
      </c>
      <c r="L184" s="43"/>
      <c r="M184" s="189" t="s">
        <v>19</v>
      </c>
      <c r="N184" s="190" t="s">
        <v>43</v>
      </c>
      <c r="O184" s="68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533</v>
      </c>
      <c r="AT184" s="193" t="s">
        <v>157</v>
      </c>
      <c r="AU184" s="193" t="s">
        <v>81</v>
      </c>
      <c r="AY184" s="21" t="s">
        <v>154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1" t="s">
        <v>79</v>
      </c>
      <c r="BK184" s="194">
        <f>ROUND(I184*H184,2)</f>
        <v>0</v>
      </c>
      <c r="BL184" s="21" t="s">
        <v>533</v>
      </c>
      <c r="BM184" s="193" t="s">
        <v>556</v>
      </c>
    </row>
    <row r="185" spans="1:65" s="2" customFormat="1" ht="16.5" customHeight="1">
      <c r="A185" s="38"/>
      <c r="B185" s="39"/>
      <c r="C185" s="182" t="s">
        <v>473</v>
      </c>
      <c r="D185" s="182" t="s">
        <v>157</v>
      </c>
      <c r="E185" s="183" t="s">
        <v>2465</v>
      </c>
      <c r="F185" s="184" t="s">
        <v>1804</v>
      </c>
      <c r="G185" s="185" t="s">
        <v>538</v>
      </c>
      <c r="H185" s="186">
        <v>1</v>
      </c>
      <c r="I185" s="187"/>
      <c r="J185" s="188">
        <f>ROUND(I185*H185,2)</f>
        <v>0</v>
      </c>
      <c r="K185" s="184" t="s">
        <v>19</v>
      </c>
      <c r="L185" s="43"/>
      <c r="M185" s="274" t="s">
        <v>19</v>
      </c>
      <c r="N185" s="275" t="s">
        <v>43</v>
      </c>
      <c r="O185" s="259"/>
      <c r="P185" s="276">
        <f>O185*H185</f>
        <v>0</v>
      </c>
      <c r="Q185" s="276">
        <v>0</v>
      </c>
      <c r="R185" s="276">
        <f>Q185*H185</f>
        <v>0</v>
      </c>
      <c r="S185" s="276">
        <v>0</v>
      </c>
      <c r="T185" s="27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533</v>
      </c>
      <c r="AT185" s="193" t="s">
        <v>157</v>
      </c>
      <c r="AU185" s="193" t="s">
        <v>81</v>
      </c>
      <c r="AY185" s="21" t="s">
        <v>154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21" t="s">
        <v>79</v>
      </c>
      <c r="BK185" s="194">
        <f>ROUND(I185*H185,2)</f>
        <v>0</v>
      </c>
      <c r="BL185" s="21" t="s">
        <v>533</v>
      </c>
      <c r="BM185" s="193" t="s">
        <v>598</v>
      </c>
    </row>
    <row r="186" spans="1:65" s="2" customFormat="1" ht="6.95" customHeight="1">
      <c r="A186" s="38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43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algorithmName="SHA-512" hashValue="I0DXvkrpiuHVle9J06pZ2INbbW3+hqEqYIMZe0uc8gTMqGtLrh07Ebov8rJ0yg//vmyeM5DhJ5cWkWXTDLWUwQ==" saltValue="tS/AKBdMdmtUdcXyKAqYOIwggs4lQZsiJ7guGZCjp+ZPkZn87k2gkHtsWV7jSM4BIHSUlyoE+sWvj1k2+GYfgA==" spinCount="100000" sheet="1" objects="1" scenarios="1" formatColumns="0" formatRows="0" autoFilter="0"/>
  <autoFilter ref="C110:K185"/>
  <mergeCells count="12">
    <mergeCell ref="E103:H103"/>
    <mergeCell ref="L2:V2"/>
    <mergeCell ref="E50:H50"/>
    <mergeCell ref="E52:H52"/>
    <mergeCell ref="E54:H54"/>
    <mergeCell ref="E99:H99"/>
    <mergeCell ref="E101:H10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AT2" s="21" t="s">
        <v>97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4"/>
      <c r="AT3" s="21" t="s">
        <v>81</v>
      </c>
    </row>
    <row r="4" spans="1:46" s="1" customFormat="1" ht="24.95" customHeight="1">
      <c r="B4" s="24"/>
      <c r="D4" s="114" t="s">
        <v>99</v>
      </c>
      <c r="L4" s="24"/>
      <c r="M4" s="115" t="s">
        <v>10</v>
      </c>
      <c r="AT4" s="21" t="s">
        <v>4</v>
      </c>
    </row>
    <row r="5" spans="1:46" s="1" customFormat="1" ht="6.95" customHeight="1">
      <c r="B5" s="24"/>
      <c r="L5" s="24"/>
    </row>
    <row r="6" spans="1:46" s="1" customFormat="1" ht="12" customHeight="1">
      <c r="B6" s="24"/>
      <c r="D6" s="116" t="s">
        <v>16</v>
      </c>
      <c r="L6" s="24"/>
    </row>
    <row r="7" spans="1:46" s="1" customFormat="1" ht="16.5" customHeight="1">
      <c r="B7" s="24"/>
      <c r="E7" s="409" t="str">
        <f>'Rekapitulace stavby'!K6</f>
        <v>Revitalizace areálu CM Náměšť nad Oslavou</v>
      </c>
      <c r="F7" s="410"/>
      <c r="G7" s="410"/>
      <c r="H7" s="410"/>
      <c r="L7" s="24"/>
    </row>
    <row r="8" spans="1:46" s="2" customFormat="1" ht="12" customHeight="1">
      <c r="A8" s="38"/>
      <c r="B8" s="43"/>
      <c r="C8" s="38"/>
      <c r="D8" s="116" t="s">
        <v>100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46" s="2" customFormat="1" ht="16.5" customHeight="1">
      <c r="A9" s="38"/>
      <c r="B9" s="43"/>
      <c r="C9" s="38"/>
      <c r="D9" s="38"/>
      <c r="E9" s="412" t="s">
        <v>2466</v>
      </c>
      <c r="F9" s="411"/>
      <c r="G9" s="411"/>
      <c r="H9" s="411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1.25">
      <c r="A10" s="38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2" customHeight="1">
      <c r="A11" s="38"/>
      <c r="B11" s="43"/>
      <c r="C11" s="38"/>
      <c r="D11" s="116" t="s">
        <v>18</v>
      </c>
      <c r="E11" s="38"/>
      <c r="F11" s="107" t="s">
        <v>98</v>
      </c>
      <c r="G11" s="38"/>
      <c r="H11" s="38"/>
      <c r="I11" s="116" t="s">
        <v>20</v>
      </c>
      <c r="J11" s="107" t="s">
        <v>19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2" customHeight="1">
      <c r="A12" s="38"/>
      <c r="B12" s="43"/>
      <c r="C12" s="38"/>
      <c r="D12" s="116" t="s">
        <v>21</v>
      </c>
      <c r="E12" s="38"/>
      <c r="F12" s="107" t="s">
        <v>22</v>
      </c>
      <c r="G12" s="38"/>
      <c r="H12" s="38"/>
      <c r="I12" s="116" t="s">
        <v>23</v>
      </c>
      <c r="J12" s="118" t="str">
        <f>'Rekapitulace stavby'!AN8</f>
        <v>3. 12. 2024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0.9" customHeight="1">
      <c r="A13" s="38"/>
      <c r="B13" s="43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25</v>
      </c>
      <c r="E14" s="38"/>
      <c r="F14" s="38"/>
      <c r="G14" s="38"/>
      <c r="H14" s="38"/>
      <c r="I14" s="116" t="s">
        <v>26</v>
      </c>
      <c r="J14" s="107" t="s">
        <v>19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8" customHeight="1">
      <c r="A15" s="38"/>
      <c r="B15" s="43"/>
      <c r="C15" s="38"/>
      <c r="D15" s="38"/>
      <c r="E15" s="107" t="s">
        <v>27</v>
      </c>
      <c r="F15" s="38"/>
      <c r="G15" s="38"/>
      <c r="H15" s="38"/>
      <c r="I15" s="116" t="s">
        <v>28</v>
      </c>
      <c r="J15" s="107" t="s">
        <v>19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6.95" customHeight="1">
      <c r="A16" s="38"/>
      <c r="B16" s="43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2" customHeight="1">
      <c r="A17" s="38"/>
      <c r="B17" s="43"/>
      <c r="C17" s="38"/>
      <c r="D17" s="116" t="s">
        <v>29</v>
      </c>
      <c r="E17" s="38"/>
      <c r="F17" s="38"/>
      <c r="G17" s="38"/>
      <c r="H17" s="38"/>
      <c r="I17" s="116" t="s">
        <v>26</v>
      </c>
      <c r="J17" s="34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18" customHeight="1">
      <c r="A18" s="38"/>
      <c r="B18" s="43"/>
      <c r="C18" s="38"/>
      <c r="D18" s="38"/>
      <c r="E18" s="413" t="str">
        <f>'Rekapitulace stavby'!E14</f>
        <v>Vyplň údaj</v>
      </c>
      <c r="F18" s="414"/>
      <c r="G18" s="414"/>
      <c r="H18" s="414"/>
      <c r="I18" s="116" t="s">
        <v>28</v>
      </c>
      <c r="J18" s="34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6.95" customHeight="1">
      <c r="A19" s="38"/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2" customHeight="1">
      <c r="A20" s="38"/>
      <c r="B20" s="43"/>
      <c r="C20" s="38"/>
      <c r="D20" s="116" t="s">
        <v>31</v>
      </c>
      <c r="E20" s="38"/>
      <c r="F20" s="38"/>
      <c r="G20" s="38"/>
      <c r="H20" s="38"/>
      <c r="I20" s="116" t="s">
        <v>26</v>
      </c>
      <c r="J20" s="107" t="s">
        <v>19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18" customHeight="1">
      <c r="A21" s="38"/>
      <c r="B21" s="43"/>
      <c r="C21" s="38"/>
      <c r="D21" s="38"/>
      <c r="E21" s="107" t="s">
        <v>32</v>
      </c>
      <c r="F21" s="38"/>
      <c r="G21" s="38"/>
      <c r="H21" s="38"/>
      <c r="I21" s="116" t="s">
        <v>28</v>
      </c>
      <c r="J21" s="107" t="s">
        <v>19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6.95" customHeight="1">
      <c r="A22" s="38"/>
      <c r="B22" s="43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2" customHeight="1">
      <c r="A23" s="38"/>
      <c r="B23" s="43"/>
      <c r="C23" s="38"/>
      <c r="D23" s="116" t="s">
        <v>34</v>
      </c>
      <c r="E23" s="38"/>
      <c r="F23" s="38"/>
      <c r="G23" s="38"/>
      <c r="H23" s="38"/>
      <c r="I23" s="116" t="s">
        <v>26</v>
      </c>
      <c r="J23" s="107" t="s">
        <v>19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18" customHeight="1">
      <c r="A24" s="38"/>
      <c r="B24" s="43"/>
      <c r="C24" s="38"/>
      <c r="D24" s="38"/>
      <c r="E24" s="107" t="s">
        <v>35</v>
      </c>
      <c r="F24" s="38"/>
      <c r="G24" s="38"/>
      <c r="H24" s="38"/>
      <c r="I24" s="116" t="s">
        <v>28</v>
      </c>
      <c r="J24" s="107" t="s">
        <v>19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6.95" customHeight="1">
      <c r="A25" s="38"/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2" customHeight="1">
      <c r="A26" s="38"/>
      <c r="B26" s="43"/>
      <c r="C26" s="38"/>
      <c r="D26" s="116" t="s">
        <v>36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8" customFormat="1" ht="47.25" customHeight="1">
      <c r="A27" s="119"/>
      <c r="B27" s="120"/>
      <c r="C27" s="119"/>
      <c r="D27" s="119"/>
      <c r="E27" s="415" t="s">
        <v>2467</v>
      </c>
      <c r="F27" s="415"/>
      <c r="G27" s="415"/>
      <c r="H27" s="415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8"/>
      <c r="B28" s="43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2" customFormat="1" ht="6.95" customHeight="1">
      <c r="A29" s="38"/>
      <c r="B29" s="43"/>
      <c r="C29" s="38"/>
      <c r="D29" s="122"/>
      <c r="E29" s="122"/>
      <c r="F29" s="122"/>
      <c r="G29" s="122"/>
      <c r="H29" s="122"/>
      <c r="I29" s="122"/>
      <c r="J29" s="122"/>
      <c r="K29" s="122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2" customFormat="1" ht="25.35" customHeight="1">
      <c r="A30" s="38"/>
      <c r="B30" s="43"/>
      <c r="C30" s="38"/>
      <c r="D30" s="123" t="s">
        <v>38</v>
      </c>
      <c r="E30" s="38"/>
      <c r="F30" s="38"/>
      <c r="G30" s="38"/>
      <c r="H30" s="38"/>
      <c r="I30" s="38"/>
      <c r="J30" s="124">
        <f>ROUND(J80,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14.45" customHeight="1">
      <c r="A32" s="38"/>
      <c r="B32" s="43"/>
      <c r="C32" s="38"/>
      <c r="D32" s="38"/>
      <c r="E32" s="38"/>
      <c r="F32" s="125" t="s">
        <v>40</v>
      </c>
      <c r="G32" s="38"/>
      <c r="H32" s="38"/>
      <c r="I32" s="125" t="s">
        <v>39</v>
      </c>
      <c r="J32" s="125" t="s">
        <v>41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14.45" customHeight="1">
      <c r="A33" s="38"/>
      <c r="B33" s="43"/>
      <c r="C33" s="38"/>
      <c r="D33" s="126" t="s">
        <v>42</v>
      </c>
      <c r="E33" s="116" t="s">
        <v>43</v>
      </c>
      <c r="F33" s="127">
        <f>ROUND((SUM(BE80:BE90)),  2)</f>
        <v>0</v>
      </c>
      <c r="G33" s="38"/>
      <c r="H33" s="38"/>
      <c r="I33" s="128">
        <v>0.21</v>
      </c>
      <c r="J33" s="127">
        <f>ROUND(((SUM(BE80:BE90))*I33),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116" t="s">
        <v>44</v>
      </c>
      <c r="F34" s="127">
        <f>ROUND((SUM(BF80:BF90)),  2)</f>
        <v>0</v>
      </c>
      <c r="G34" s="38"/>
      <c r="H34" s="38"/>
      <c r="I34" s="128">
        <v>0.12</v>
      </c>
      <c r="J34" s="127">
        <f>ROUND(((SUM(BF80:BF90))*I34),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hidden="1" customHeight="1">
      <c r="A35" s="38"/>
      <c r="B35" s="43"/>
      <c r="C35" s="38"/>
      <c r="D35" s="38"/>
      <c r="E35" s="116" t="s">
        <v>45</v>
      </c>
      <c r="F35" s="127">
        <f>ROUND((SUM(BG80:BG90)),  2)</f>
        <v>0</v>
      </c>
      <c r="G35" s="38"/>
      <c r="H35" s="38"/>
      <c r="I35" s="128">
        <v>0.21</v>
      </c>
      <c r="J35" s="127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hidden="1" customHeight="1">
      <c r="A36" s="38"/>
      <c r="B36" s="43"/>
      <c r="C36" s="38"/>
      <c r="D36" s="38"/>
      <c r="E36" s="116" t="s">
        <v>46</v>
      </c>
      <c r="F36" s="127">
        <f>ROUND((SUM(BH80:BH90)),  2)</f>
        <v>0</v>
      </c>
      <c r="G36" s="38"/>
      <c r="H36" s="38"/>
      <c r="I36" s="128">
        <v>0.12</v>
      </c>
      <c r="J36" s="127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47</v>
      </c>
      <c r="F37" s="127">
        <f>ROUND((SUM(BI80:BI90)),  2)</f>
        <v>0</v>
      </c>
      <c r="G37" s="38"/>
      <c r="H37" s="38"/>
      <c r="I37" s="128">
        <v>0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6.95" customHeight="1">
      <c r="A38" s="38"/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25.35" customHeight="1">
      <c r="A39" s="38"/>
      <c r="B39" s="43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1"/>
      <c r="J39" s="134">
        <f>SUM(J30:J37)</f>
        <v>0</v>
      </c>
      <c r="K39" s="135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14.45" customHeight="1">
      <c r="A40" s="38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pans="1:31" s="2" customFormat="1" ht="6.95" customHeight="1">
      <c r="A44" s="38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2" customFormat="1" ht="24.95" customHeight="1">
      <c r="A45" s="38"/>
      <c r="B45" s="39"/>
      <c r="C45" s="27" t="s">
        <v>104</v>
      </c>
      <c r="D45" s="40"/>
      <c r="E45" s="40"/>
      <c r="F45" s="40"/>
      <c r="G45" s="40"/>
      <c r="H45" s="40"/>
      <c r="I45" s="40"/>
      <c r="J45" s="40"/>
      <c r="K45" s="40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12" customHeight="1">
      <c r="A47" s="38"/>
      <c r="B47" s="39"/>
      <c r="C47" s="33" t="s">
        <v>16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16.5" customHeight="1">
      <c r="A48" s="38"/>
      <c r="B48" s="39"/>
      <c r="C48" s="40"/>
      <c r="D48" s="40"/>
      <c r="E48" s="416" t="str">
        <f>E7</f>
        <v>Revitalizace areálu CM Náměšť nad Oslavou</v>
      </c>
      <c r="F48" s="417"/>
      <c r="G48" s="417"/>
      <c r="H48" s="417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3" t="s">
        <v>100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365" t="str">
        <f>E9</f>
        <v>VON - Vedlejší a ostatní náklady</v>
      </c>
      <c r="F50" s="418"/>
      <c r="G50" s="418"/>
      <c r="H50" s="418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2" customFormat="1" ht="6.95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47" s="2" customFormat="1" ht="12" customHeight="1">
      <c r="A52" s="38"/>
      <c r="B52" s="39"/>
      <c r="C52" s="33" t="s">
        <v>21</v>
      </c>
      <c r="D52" s="40"/>
      <c r="E52" s="40"/>
      <c r="F52" s="31" t="str">
        <f>F12</f>
        <v>Náměšť nad Oslavou</v>
      </c>
      <c r="G52" s="40"/>
      <c r="H52" s="40"/>
      <c r="I52" s="33" t="s">
        <v>23</v>
      </c>
      <c r="J52" s="63" t="str">
        <f>IF(J12="","",J12)</f>
        <v>3. 12. 2024</v>
      </c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6.95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25.7" customHeight="1">
      <c r="A54" s="38"/>
      <c r="B54" s="39"/>
      <c r="C54" s="33" t="s">
        <v>25</v>
      </c>
      <c r="D54" s="40"/>
      <c r="E54" s="40"/>
      <c r="F54" s="31" t="str">
        <f>E15</f>
        <v>KSÚSV, přís.org., Kosovská 1122/16, Jihlava 58601</v>
      </c>
      <c r="G54" s="40"/>
      <c r="H54" s="40"/>
      <c r="I54" s="33" t="s">
        <v>31</v>
      </c>
      <c r="J54" s="36" t="str">
        <f>E21</f>
        <v>Obchodní projekt Jihlava, spol.s r.o.</v>
      </c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15.2" customHeight="1">
      <c r="A55" s="38"/>
      <c r="B55" s="39"/>
      <c r="C55" s="33" t="s">
        <v>29</v>
      </c>
      <c r="D55" s="40"/>
      <c r="E55" s="40"/>
      <c r="F55" s="31" t="str">
        <f>IF(E18="","",E18)</f>
        <v>Vyplň údaj</v>
      </c>
      <c r="G55" s="40"/>
      <c r="H55" s="40"/>
      <c r="I55" s="33" t="s">
        <v>34</v>
      </c>
      <c r="J55" s="36" t="str">
        <f>E24</f>
        <v>Fr.Neuwirth</v>
      </c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0.35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29.25" customHeight="1">
      <c r="A57" s="38"/>
      <c r="B57" s="39"/>
      <c r="C57" s="140" t="s">
        <v>105</v>
      </c>
      <c r="D57" s="141"/>
      <c r="E57" s="141"/>
      <c r="F57" s="141"/>
      <c r="G57" s="141"/>
      <c r="H57" s="141"/>
      <c r="I57" s="141"/>
      <c r="J57" s="142" t="s">
        <v>106</v>
      </c>
      <c r="K57" s="141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0.35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2.9" customHeight="1">
      <c r="A59" s="38"/>
      <c r="B59" s="39"/>
      <c r="C59" s="143" t="s">
        <v>70</v>
      </c>
      <c r="D59" s="40"/>
      <c r="E59" s="40"/>
      <c r="F59" s="40"/>
      <c r="G59" s="40"/>
      <c r="H59" s="40"/>
      <c r="I59" s="40"/>
      <c r="J59" s="81">
        <f>J80</f>
        <v>0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21" t="s">
        <v>107</v>
      </c>
    </row>
    <row r="60" spans="1:47" s="9" customFormat="1" ht="24.95" customHeight="1">
      <c r="B60" s="144"/>
      <c r="C60" s="145"/>
      <c r="D60" s="146" t="s">
        <v>2468</v>
      </c>
      <c r="E60" s="147"/>
      <c r="F60" s="147"/>
      <c r="G60" s="147"/>
      <c r="H60" s="147"/>
      <c r="I60" s="147"/>
      <c r="J60" s="148">
        <f>J81</f>
        <v>0</v>
      </c>
      <c r="K60" s="145"/>
      <c r="L60" s="149"/>
    </row>
    <row r="61" spans="1:47" s="2" customFormat="1" ht="21.75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6.95" customHeight="1">
      <c r="A62" s="38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pans="1:63" s="2" customFormat="1" ht="6.95" customHeight="1">
      <c r="A66" s="38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11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pans="1:63" s="2" customFormat="1" ht="24.95" customHeight="1">
      <c r="A67" s="38"/>
      <c r="B67" s="39"/>
      <c r="C67" s="27" t="s">
        <v>139</v>
      </c>
      <c r="D67" s="40"/>
      <c r="E67" s="40"/>
      <c r="F67" s="40"/>
      <c r="G67" s="40"/>
      <c r="H67" s="40"/>
      <c r="I67" s="40"/>
      <c r="J67" s="40"/>
      <c r="K67" s="40"/>
      <c r="L67" s="11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pans="1:63" s="2" customFormat="1" ht="6.95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1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pans="1:63" s="2" customFormat="1" ht="12" customHeight="1">
      <c r="A69" s="38"/>
      <c r="B69" s="39"/>
      <c r="C69" s="33" t="s">
        <v>16</v>
      </c>
      <c r="D69" s="40"/>
      <c r="E69" s="40"/>
      <c r="F69" s="40"/>
      <c r="G69" s="40"/>
      <c r="H69" s="40"/>
      <c r="I69" s="40"/>
      <c r="J69" s="40"/>
      <c r="K69" s="40"/>
      <c r="L69" s="11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1:63" s="2" customFormat="1" ht="16.5" customHeight="1">
      <c r="A70" s="38"/>
      <c r="B70" s="39"/>
      <c r="C70" s="40"/>
      <c r="D70" s="40"/>
      <c r="E70" s="416" t="str">
        <f>E7</f>
        <v>Revitalizace areálu CM Náměšť nad Oslavou</v>
      </c>
      <c r="F70" s="417"/>
      <c r="G70" s="417"/>
      <c r="H70" s="417"/>
      <c r="I70" s="40"/>
      <c r="J70" s="40"/>
      <c r="K70" s="40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1:63" s="2" customFormat="1" ht="12" customHeight="1">
      <c r="A71" s="38"/>
      <c r="B71" s="39"/>
      <c r="C71" s="33" t="s">
        <v>100</v>
      </c>
      <c r="D71" s="40"/>
      <c r="E71" s="40"/>
      <c r="F71" s="40"/>
      <c r="G71" s="40"/>
      <c r="H71" s="40"/>
      <c r="I71" s="40"/>
      <c r="J71" s="40"/>
      <c r="K71" s="40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63" s="2" customFormat="1" ht="16.5" customHeight="1">
      <c r="A72" s="38"/>
      <c r="B72" s="39"/>
      <c r="C72" s="40"/>
      <c r="D72" s="40"/>
      <c r="E72" s="365" t="str">
        <f>E9</f>
        <v>VON - Vedlejší a ostatní náklady</v>
      </c>
      <c r="F72" s="418"/>
      <c r="G72" s="418"/>
      <c r="H72" s="418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63" s="2" customFormat="1" ht="6.95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63" s="2" customFormat="1" ht="12" customHeight="1">
      <c r="A74" s="38"/>
      <c r="B74" s="39"/>
      <c r="C74" s="33" t="s">
        <v>21</v>
      </c>
      <c r="D74" s="40"/>
      <c r="E74" s="40"/>
      <c r="F74" s="31" t="str">
        <f>F12</f>
        <v>Náměšť nad Oslavou</v>
      </c>
      <c r="G74" s="40"/>
      <c r="H74" s="40"/>
      <c r="I74" s="33" t="s">
        <v>23</v>
      </c>
      <c r="J74" s="63" t="str">
        <f>IF(J12="","",J12)</f>
        <v>3. 12. 2024</v>
      </c>
      <c r="K74" s="40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63" s="2" customFormat="1" ht="6.95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63" s="2" customFormat="1" ht="25.7" customHeight="1">
      <c r="A76" s="38"/>
      <c r="B76" s="39"/>
      <c r="C76" s="33" t="s">
        <v>25</v>
      </c>
      <c r="D76" s="40"/>
      <c r="E76" s="40"/>
      <c r="F76" s="31" t="str">
        <f>E15</f>
        <v>KSÚSV, přís.org., Kosovská 1122/16, Jihlava 58601</v>
      </c>
      <c r="G76" s="40"/>
      <c r="H76" s="40"/>
      <c r="I76" s="33" t="s">
        <v>31</v>
      </c>
      <c r="J76" s="36" t="str">
        <f>E21</f>
        <v>Obchodní projekt Jihlava, spol.s r.o.</v>
      </c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63" s="2" customFormat="1" ht="15.2" customHeight="1">
      <c r="A77" s="38"/>
      <c r="B77" s="39"/>
      <c r="C77" s="33" t="s">
        <v>29</v>
      </c>
      <c r="D77" s="40"/>
      <c r="E77" s="40"/>
      <c r="F77" s="31" t="str">
        <f>IF(E18="","",E18)</f>
        <v>Vyplň údaj</v>
      </c>
      <c r="G77" s="40"/>
      <c r="H77" s="40"/>
      <c r="I77" s="33" t="s">
        <v>34</v>
      </c>
      <c r="J77" s="36" t="str">
        <f>E24</f>
        <v>Fr.Neuwirth</v>
      </c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63" s="2" customFormat="1" ht="10.35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63" s="11" customFormat="1" ht="29.25" customHeight="1">
      <c r="A79" s="155"/>
      <c r="B79" s="156"/>
      <c r="C79" s="157" t="s">
        <v>140</v>
      </c>
      <c r="D79" s="158" t="s">
        <v>57</v>
      </c>
      <c r="E79" s="158" t="s">
        <v>53</v>
      </c>
      <c r="F79" s="158" t="s">
        <v>54</v>
      </c>
      <c r="G79" s="158" t="s">
        <v>141</v>
      </c>
      <c r="H79" s="158" t="s">
        <v>142</v>
      </c>
      <c r="I79" s="158" t="s">
        <v>143</v>
      </c>
      <c r="J79" s="158" t="s">
        <v>106</v>
      </c>
      <c r="K79" s="159" t="s">
        <v>144</v>
      </c>
      <c r="L79" s="160"/>
      <c r="M79" s="72" t="s">
        <v>19</v>
      </c>
      <c r="N79" s="73" t="s">
        <v>42</v>
      </c>
      <c r="O79" s="73" t="s">
        <v>145</v>
      </c>
      <c r="P79" s="73" t="s">
        <v>146</v>
      </c>
      <c r="Q79" s="73" t="s">
        <v>147</v>
      </c>
      <c r="R79" s="73" t="s">
        <v>148</v>
      </c>
      <c r="S79" s="73" t="s">
        <v>149</v>
      </c>
      <c r="T79" s="74" t="s">
        <v>150</v>
      </c>
      <c r="U79" s="155"/>
      <c r="V79" s="155"/>
      <c r="W79" s="155"/>
      <c r="X79" s="155"/>
      <c r="Y79" s="155"/>
      <c r="Z79" s="155"/>
      <c r="AA79" s="155"/>
      <c r="AB79" s="155"/>
      <c r="AC79" s="155"/>
      <c r="AD79" s="155"/>
      <c r="AE79" s="155"/>
    </row>
    <row r="80" spans="1:63" s="2" customFormat="1" ht="22.9" customHeight="1">
      <c r="A80" s="38"/>
      <c r="B80" s="39"/>
      <c r="C80" s="79" t="s">
        <v>151</v>
      </c>
      <c r="D80" s="40"/>
      <c r="E80" s="40"/>
      <c r="F80" s="40"/>
      <c r="G80" s="40"/>
      <c r="H80" s="40"/>
      <c r="I80" s="40"/>
      <c r="J80" s="161">
        <f>BK80</f>
        <v>0</v>
      </c>
      <c r="K80" s="40"/>
      <c r="L80" s="43"/>
      <c r="M80" s="75"/>
      <c r="N80" s="162"/>
      <c r="O80" s="76"/>
      <c r="P80" s="163">
        <f>P81</f>
        <v>0</v>
      </c>
      <c r="Q80" s="76"/>
      <c r="R80" s="163">
        <f>R81</f>
        <v>0</v>
      </c>
      <c r="S80" s="76"/>
      <c r="T80" s="164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21" t="s">
        <v>71</v>
      </c>
      <c r="AU80" s="21" t="s">
        <v>107</v>
      </c>
      <c r="BK80" s="165">
        <f>BK81</f>
        <v>0</v>
      </c>
    </row>
    <row r="81" spans="1:65" s="12" customFormat="1" ht="25.9" customHeight="1">
      <c r="B81" s="166"/>
      <c r="C81" s="167"/>
      <c r="D81" s="168" t="s">
        <v>71</v>
      </c>
      <c r="E81" s="169" t="s">
        <v>1612</v>
      </c>
      <c r="F81" s="169" t="s">
        <v>96</v>
      </c>
      <c r="G81" s="167"/>
      <c r="H81" s="167"/>
      <c r="I81" s="170"/>
      <c r="J81" s="171">
        <f>BK81</f>
        <v>0</v>
      </c>
      <c r="K81" s="167"/>
      <c r="L81" s="172"/>
      <c r="M81" s="173"/>
      <c r="N81" s="174"/>
      <c r="O81" s="174"/>
      <c r="P81" s="175">
        <f>SUM(P82:P90)</f>
        <v>0</v>
      </c>
      <c r="Q81" s="174"/>
      <c r="R81" s="175">
        <f>SUM(R82:R90)</f>
        <v>0</v>
      </c>
      <c r="S81" s="174"/>
      <c r="T81" s="176">
        <f>SUM(T82:T90)</f>
        <v>0</v>
      </c>
      <c r="AR81" s="177" t="s">
        <v>186</v>
      </c>
      <c r="AT81" s="178" t="s">
        <v>71</v>
      </c>
      <c r="AU81" s="178" t="s">
        <v>72</v>
      </c>
      <c r="AY81" s="177" t="s">
        <v>154</v>
      </c>
      <c r="BK81" s="179">
        <f>SUM(BK82:BK90)</f>
        <v>0</v>
      </c>
    </row>
    <row r="82" spans="1:65" s="2" customFormat="1" ht="62.65" customHeight="1">
      <c r="A82" s="38"/>
      <c r="B82" s="39"/>
      <c r="C82" s="182" t="s">
        <v>79</v>
      </c>
      <c r="D82" s="182" t="s">
        <v>157</v>
      </c>
      <c r="E82" s="183" t="s">
        <v>2469</v>
      </c>
      <c r="F82" s="184" t="s">
        <v>2470</v>
      </c>
      <c r="G82" s="185" t="s">
        <v>1236</v>
      </c>
      <c r="H82" s="186">
        <v>1</v>
      </c>
      <c r="I82" s="187"/>
      <c r="J82" s="188">
        <f t="shared" ref="J82:J90" si="0">ROUND(I82*H82,2)</f>
        <v>0</v>
      </c>
      <c r="K82" s="184" t="s">
        <v>2471</v>
      </c>
      <c r="L82" s="43"/>
      <c r="M82" s="189" t="s">
        <v>19</v>
      </c>
      <c r="N82" s="190" t="s">
        <v>43</v>
      </c>
      <c r="O82" s="68"/>
      <c r="P82" s="191">
        <f t="shared" ref="P82:P90" si="1">O82*H82</f>
        <v>0</v>
      </c>
      <c r="Q82" s="191">
        <v>0</v>
      </c>
      <c r="R82" s="191">
        <f t="shared" ref="R82:R90" si="2">Q82*H82</f>
        <v>0</v>
      </c>
      <c r="S82" s="191">
        <v>0</v>
      </c>
      <c r="T82" s="192">
        <f t="shared" ref="T82:T90" si="3"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93" t="s">
        <v>2472</v>
      </c>
      <c r="AT82" s="193" t="s">
        <v>157</v>
      </c>
      <c r="AU82" s="193" t="s">
        <v>79</v>
      </c>
      <c r="AY82" s="21" t="s">
        <v>154</v>
      </c>
      <c r="BE82" s="194">
        <f t="shared" ref="BE82:BE90" si="4">IF(N82="základní",J82,0)</f>
        <v>0</v>
      </c>
      <c r="BF82" s="194">
        <f t="shared" ref="BF82:BF90" si="5">IF(N82="snížená",J82,0)</f>
        <v>0</v>
      </c>
      <c r="BG82" s="194">
        <f t="shared" ref="BG82:BG90" si="6">IF(N82="zákl. přenesená",J82,0)</f>
        <v>0</v>
      </c>
      <c r="BH82" s="194">
        <f t="shared" ref="BH82:BH90" si="7">IF(N82="sníž. přenesená",J82,0)</f>
        <v>0</v>
      </c>
      <c r="BI82" s="194">
        <f t="shared" ref="BI82:BI90" si="8">IF(N82="nulová",J82,0)</f>
        <v>0</v>
      </c>
      <c r="BJ82" s="21" t="s">
        <v>79</v>
      </c>
      <c r="BK82" s="194">
        <f t="shared" ref="BK82:BK90" si="9">ROUND(I82*H82,2)</f>
        <v>0</v>
      </c>
      <c r="BL82" s="21" t="s">
        <v>2472</v>
      </c>
      <c r="BM82" s="193" t="s">
        <v>2473</v>
      </c>
    </row>
    <row r="83" spans="1:65" s="2" customFormat="1" ht="90" customHeight="1">
      <c r="A83" s="38"/>
      <c r="B83" s="39"/>
      <c r="C83" s="182" t="s">
        <v>81</v>
      </c>
      <c r="D83" s="182" t="s">
        <v>157</v>
      </c>
      <c r="E83" s="183" t="s">
        <v>2474</v>
      </c>
      <c r="F83" s="184" t="s">
        <v>2475</v>
      </c>
      <c r="G83" s="185" t="s">
        <v>1236</v>
      </c>
      <c r="H83" s="186">
        <v>1</v>
      </c>
      <c r="I83" s="187"/>
      <c r="J83" s="188">
        <f t="shared" si="0"/>
        <v>0</v>
      </c>
      <c r="K83" s="184" t="s">
        <v>2471</v>
      </c>
      <c r="L83" s="43"/>
      <c r="M83" s="189" t="s">
        <v>19</v>
      </c>
      <c r="N83" s="190" t="s">
        <v>43</v>
      </c>
      <c r="O83" s="68"/>
      <c r="P83" s="191">
        <f t="shared" si="1"/>
        <v>0</v>
      </c>
      <c r="Q83" s="191">
        <v>0</v>
      </c>
      <c r="R83" s="191">
        <f t="shared" si="2"/>
        <v>0</v>
      </c>
      <c r="S83" s="191">
        <v>0</v>
      </c>
      <c r="T83" s="192">
        <f t="shared" si="3"/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93" t="s">
        <v>2472</v>
      </c>
      <c r="AT83" s="193" t="s">
        <v>157</v>
      </c>
      <c r="AU83" s="193" t="s">
        <v>79</v>
      </c>
      <c r="AY83" s="21" t="s">
        <v>154</v>
      </c>
      <c r="BE83" s="194">
        <f t="shared" si="4"/>
        <v>0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21" t="s">
        <v>79</v>
      </c>
      <c r="BK83" s="194">
        <f t="shared" si="9"/>
        <v>0</v>
      </c>
      <c r="BL83" s="21" t="s">
        <v>2472</v>
      </c>
      <c r="BM83" s="193" t="s">
        <v>2476</v>
      </c>
    </row>
    <row r="84" spans="1:65" s="2" customFormat="1" ht="33" customHeight="1">
      <c r="A84" s="38"/>
      <c r="B84" s="39"/>
      <c r="C84" s="182" t="s">
        <v>169</v>
      </c>
      <c r="D84" s="182" t="s">
        <v>157</v>
      </c>
      <c r="E84" s="183" t="s">
        <v>2477</v>
      </c>
      <c r="F84" s="184" t="s">
        <v>2478</v>
      </c>
      <c r="G84" s="185" t="s">
        <v>1625</v>
      </c>
      <c r="H84" s="186">
        <v>1</v>
      </c>
      <c r="I84" s="187"/>
      <c r="J84" s="188">
        <f t="shared" si="0"/>
        <v>0</v>
      </c>
      <c r="K84" s="184" t="s">
        <v>2471</v>
      </c>
      <c r="L84" s="43"/>
      <c r="M84" s="189" t="s">
        <v>19</v>
      </c>
      <c r="N84" s="190" t="s">
        <v>43</v>
      </c>
      <c r="O84" s="68"/>
      <c r="P84" s="191">
        <f t="shared" si="1"/>
        <v>0</v>
      </c>
      <c r="Q84" s="191">
        <v>0</v>
      </c>
      <c r="R84" s="191">
        <f t="shared" si="2"/>
        <v>0</v>
      </c>
      <c r="S84" s="191">
        <v>0</v>
      </c>
      <c r="T84" s="192">
        <f t="shared" si="3"/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93" t="s">
        <v>2472</v>
      </c>
      <c r="AT84" s="193" t="s">
        <v>157</v>
      </c>
      <c r="AU84" s="193" t="s">
        <v>79</v>
      </c>
      <c r="AY84" s="21" t="s">
        <v>154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21" t="s">
        <v>79</v>
      </c>
      <c r="BK84" s="194">
        <f t="shared" si="9"/>
        <v>0</v>
      </c>
      <c r="BL84" s="21" t="s">
        <v>2472</v>
      </c>
      <c r="BM84" s="193" t="s">
        <v>2479</v>
      </c>
    </row>
    <row r="85" spans="1:65" s="2" customFormat="1" ht="44.25" customHeight="1">
      <c r="A85" s="38"/>
      <c r="B85" s="39"/>
      <c r="C85" s="182" t="s">
        <v>162</v>
      </c>
      <c r="D85" s="182" t="s">
        <v>157</v>
      </c>
      <c r="E85" s="183" t="s">
        <v>2480</v>
      </c>
      <c r="F85" s="184" t="s">
        <v>2481</v>
      </c>
      <c r="G85" s="185" t="s">
        <v>1236</v>
      </c>
      <c r="H85" s="186">
        <v>1</v>
      </c>
      <c r="I85" s="187"/>
      <c r="J85" s="188">
        <f t="shared" si="0"/>
        <v>0</v>
      </c>
      <c r="K85" s="184" t="s">
        <v>2471</v>
      </c>
      <c r="L85" s="43"/>
      <c r="M85" s="189" t="s">
        <v>19</v>
      </c>
      <c r="N85" s="190" t="s">
        <v>43</v>
      </c>
      <c r="O85" s="68"/>
      <c r="P85" s="191">
        <f t="shared" si="1"/>
        <v>0</v>
      </c>
      <c r="Q85" s="191">
        <v>0</v>
      </c>
      <c r="R85" s="191">
        <f t="shared" si="2"/>
        <v>0</v>
      </c>
      <c r="S85" s="191">
        <v>0</v>
      </c>
      <c r="T85" s="192">
        <f t="shared" si="3"/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193" t="s">
        <v>2472</v>
      </c>
      <c r="AT85" s="193" t="s">
        <v>157</v>
      </c>
      <c r="AU85" s="193" t="s">
        <v>79</v>
      </c>
      <c r="AY85" s="21" t="s">
        <v>154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21" t="s">
        <v>79</v>
      </c>
      <c r="BK85" s="194">
        <f t="shared" si="9"/>
        <v>0</v>
      </c>
      <c r="BL85" s="21" t="s">
        <v>2472</v>
      </c>
      <c r="BM85" s="193" t="s">
        <v>2482</v>
      </c>
    </row>
    <row r="86" spans="1:65" s="2" customFormat="1" ht="24.2" customHeight="1">
      <c r="A86" s="38"/>
      <c r="B86" s="39"/>
      <c r="C86" s="182" t="s">
        <v>186</v>
      </c>
      <c r="D86" s="182" t="s">
        <v>157</v>
      </c>
      <c r="E86" s="183" t="s">
        <v>2483</v>
      </c>
      <c r="F86" s="184" t="s">
        <v>2484</v>
      </c>
      <c r="G86" s="185" t="s">
        <v>1236</v>
      </c>
      <c r="H86" s="186">
        <v>1</v>
      </c>
      <c r="I86" s="187"/>
      <c r="J86" s="188">
        <f t="shared" si="0"/>
        <v>0</v>
      </c>
      <c r="K86" s="184" t="s">
        <v>2471</v>
      </c>
      <c r="L86" s="43"/>
      <c r="M86" s="189" t="s">
        <v>19</v>
      </c>
      <c r="N86" s="190" t="s">
        <v>43</v>
      </c>
      <c r="O86" s="68"/>
      <c r="P86" s="191">
        <f t="shared" si="1"/>
        <v>0</v>
      </c>
      <c r="Q86" s="191">
        <v>0</v>
      </c>
      <c r="R86" s="191">
        <f t="shared" si="2"/>
        <v>0</v>
      </c>
      <c r="S86" s="191">
        <v>0</v>
      </c>
      <c r="T86" s="192">
        <f t="shared" si="3"/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3" t="s">
        <v>2472</v>
      </c>
      <c r="AT86" s="193" t="s">
        <v>157</v>
      </c>
      <c r="AU86" s="193" t="s">
        <v>79</v>
      </c>
      <c r="AY86" s="21" t="s">
        <v>154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21" t="s">
        <v>79</v>
      </c>
      <c r="BK86" s="194">
        <f t="shared" si="9"/>
        <v>0</v>
      </c>
      <c r="BL86" s="21" t="s">
        <v>2472</v>
      </c>
      <c r="BM86" s="193" t="s">
        <v>2485</v>
      </c>
    </row>
    <row r="87" spans="1:65" s="2" customFormat="1" ht="44.25" customHeight="1">
      <c r="A87" s="38"/>
      <c r="B87" s="39"/>
      <c r="C87" s="182" t="s">
        <v>182</v>
      </c>
      <c r="D87" s="182" t="s">
        <v>157</v>
      </c>
      <c r="E87" s="183" t="s">
        <v>2486</v>
      </c>
      <c r="F87" s="184" t="s">
        <v>2487</v>
      </c>
      <c r="G87" s="185" t="s">
        <v>1236</v>
      </c>
      <c r="H87" s="186">
        <v>1</v>
      </c>
      <c r="I87" s="187"/>
      <c r="J87" s="188">
        <f t="shared" si="0"/>
        <v>0</v>
      </c>
      <c r="K87" s="184" t="s">
        <v>2471</v>
      </c>
      <c r="L87" s="43"/>
      <c r="M87" s="189" t="s">
        <v>19</v>
      </c>
      <c r="N87" s="190" t="s">
        <v>43</v>
      </c>
      <c r="O87" s="68"/>
      <c r="P87" s="191">
        <f t="shared" si="1"/>
        <v>0</v>
      </c>
      <c r="Q87" s="191">
        <v>0</v>
      </c>
      <c r="R87" s="191">
        <f t="shared" si="2"/>
        <v>0</v>
      </c>
      <c r="S87" s="191">
        <v>0</v>
      </c>
      <c r="T87" s="192">
        <f t="shared" si="3"/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93" t="s">
        <v>2472</v>
      </c>
      <c r="AT87" s="193" t="s">
        <v>157</v>
      </c>
      <c r="AU87" s="193" t="s">
        <v>79</v>
      </c>
      <c r="AY87" s="21" t="s">
        <v>154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21" t="s">
        <v>79</v>
      </c>
      <c r="BK87" s="194">
        <f t="shared" si="9"/>
        <v>0</v>
      </c>
      <c r="BL87" s="21" t="s">
        <v>2472</v>
      </c>
      <c r="BM87" s="193" t="s">
        <v>2488</v>
      </c>
    </row>
    <row r="88" spans="1:65" s="2" customFormat="1" ht="24.2" customHeight="1">
      <c r="A88" s="38"/>
      <c r="B88" s="39"/>
      <c r="C88" s="182" t="s">
        <v>198</v>
      </c>
      <c r="D88" s="182" t="s">
        <v>157</v>
      </c>
      <c r="E88" s="183" t="s">
        <v>2489</v>
      </c>
      <c r="F88" s="184" t="s">
        <v>2490</v>
      </c>
      <c r="G88" s="185" t="s">
        <v>1236</v>
      </c>
      <c r="H88" s="186">
        <v>1</v>
      </c>
      <c r="I88" s="187"/>
      <c r="J88" s="188">
        <f t="shared" si="0"/>
        <v>0</v>
      </c>
      <c r="K88" s="184" t="s">
        <v>2471</v>
      </c>
      <c r="L88" s="43"/>
      <c r="M88" s="189" t="s">
        <v>19</v>
      </c>
      <c r="N88" s="190" t="s">
        <v>43</v>
      </c>
      <c r="O88" s="68"/>
      <c r="P88" s="191">
        <f t="shared" si="1"/>
        <v>0</v>
      </c>
      <c r="Q88" s="191">
        <v>0</v>
      </c>
      <c r="R88" s="191">
        <f t="shared" si="2"/>
        <v>0</v>
      </c>
      <c r="S88" s="191">
        <v>0</v>
      </c>
      <c r="T88" s="192">
        <f t="shared" si="3"/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3" t="s">
        <v>2472</v>
      </c>
      <c r="AT88" s="193" t="s">
        <v>157</v>
      </c>
      <c r="AU88" s="193" t="s">
        <v>79</v>
      </c>
      <c r="AY88" s="21" t="s">
        <v>154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1" t="s">
        <v>79</v>
      </c>
      <c r="BK88" s="194">
        <f t="shared" si="9"/>
        <v>0</v>
      </c>
      <c r="BL88" s="21" t="s">
        <v>2472</v>
      </c>
      <c r="BM88" s="193" t="s">
        <v>2491</v>
      </c>
    </row>
    <row r="89" spans="1:65" s="2" customFormat="1" ht="16.5" customHeight="1">
      <c r="A89" s="38"/>
      <c r="B89" s="39"/>
      <c r="C89" s="182" t="s">
        <v>195</v>
      </c>
      <c r="D89" s="182" t="s">
        <v>157</v>
      </c>
      <c r="E89" s="183" t="s">
        <v>2492</v>
      </c>
      <c r="F89" s="184" t="s">
        <v>2493</v>
      </c>
      <c r="G89" s="185" t="s">
        <v>1236</v>
      </c>
      <c r="H89" s="186">
        <v>1</v>
      </c>
      <c r="I89" s="187"/>
      <c r="J89" s="188">
        <f t="shared" si="0"/>
        <v>0</v>
      </c>
      <c r="K89" s="184" t="s">
        <v>2471</v>
      </c>
      <c r="L89" s="43"/>
      <c r="M89" s="189" t="s">
        <v>19</v>
      </c>
      <c r="N89" s="190" t="s">
        <v>43</v>
      </c>
      <c r="O89" s="68"/>
      <c r="P89" s="191">
        <f t="shared" si="1"/>
        <v>0</v>
      </c>
      <c r="Q89" s="191">
        <v>0</v>
      </c>
      <c r="R89" s="191">
        <f t="shared" si="2"/>
        <v>0</v>
      </c>
      <c r="S89" s="191">
        <v>0</v>
      </c>
      <c r="T89" s="192">
        <f t="shared" si="3"/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3" t="s">
        <v>2472</v>
      </c>
      <c r="AT89" s="193" t="s">
        <v>157</v>
      </c>
      <c r="AU89" s="193" t="s">
        <v>79</v>
      </c>
      <c r="AY89" s="21" t="s">
        <v>154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1" t="s">
        <v>79</v>
      </c>
      <c r="BK89" s="194">
        <f t="shared" si="9"/>
        <v>0</v>
      </c>
      <c r="BL89" s="21" t="s">
        <v>2472</v>
      </c>
      <c r="BM89" s="193" t="s">
        <v>2494</v>
      </c>
    </row>
    <row r="90" spans="1:65" s="2" customFormat="1" ht="24.2" customHeight="1">
      <c r="A90" s="38"/>
      <c r="B90" s="39"/>
      <c r="C90" s="182" t="s">
        <v>207</v>
      </c>
      <c r="D90" s="182" t="s">
        <v>157</v>
      </c>
      <c r="E90" s="183" t="s">
        <v>2495</v>
      </c>
      <c r="F90" s="184" t="s">
        <v>2496</v>
      </c>
      <c r="G90" s="185" t="s">
        <v>2497</v>
      </c>
      <c r="H90" s="186">
        <v>1</v>
      </c>
      <c r="I90" s="187"/>
      <c r="J90" s="188">
        <f t="shared" si="0"/>
        <v>0</v>
      </c>
      <c r="K90" s="184" t="s">
        <v>19</v>
      </c>
      <c r="L90" s="43"/>
      <c r="M90" s="274" t="s">
        <v>19</v>
      </c>
      <c r="N90" s="275" t="s">
        <v>43</v>
      </c>
      <c r="O90" s="259"/>
      <c r="P90" s="276">
        <f t="shared" si="1"/>
        <v>0</v>
      </c>
      <c r="Q90" s="276">
        <v>0</v>
      </c>
      <c r="R90" s="276">
        <f t="shared" si="2"/>
        <v>0</v>
      </c>
      <c r="S90" s="276">
        <v>0</v>
      </c>
      <c r="T90" s="277">
        <f t="shared" si="3"/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3" t="s">
        <v>2472</v>
      </c>
      <c r="AT90" s="193" t="s">
        <v>157</v>
      </c>
      <c r="AU90" s="193" t="s">
        <v>79</v>
      </c>
      <c r="AY90" s="21" t="s">
        <v>154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1" t="s">
        <v>79</v>
      </c>
      <c r="BK90" s="194">
        <f t="shared" si="9"/>
        <v>0</v>
      </c>
      <c r="BL90" s="21" t="s">
        <v>2472</v>
      </c>
      <c r="BM90" s="193" t="s">
        <v>2498</v>
      </c>
    </row>
    <row r="91" spans="1:65" s="2" customFormat="1" ht="6.95" customHeight="1">
      <c r="A91" s="38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43"/>
      <c r="M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</sheetData>
  <sheetProtection algorithmName="SHA-512" hashValue="SWMLdzK4s+nbm7No9blGZR2+ADPJ2A8CQHDEISaGx1dQZ7eoTiXe22nZq66jNBJIBjq8LVTOKQ5Hk7T6dvK7vg==" saltValue="K8nyaed+M47n/GYTaFkNQJFr2U5RMYE3Xw1fFWg5lSmHTaDOEPdcXZvOeepDWTbDiqNNzwntVZPp3gw5a4N7jA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78" customWidth="1"/>
    <col min="2" max="2" width="1.6640625" style="278" customWidth="1"/>
    <col min="3" max="4" width="5" style="278" customWidth="1"/>
    <col min="5" max="5" width="11.6640625" style="278" customWidth="1"/>
    <col min="6" max="6" width="9.1640625" style="278" customWidth="1"/>
    <col min="7" max="7" width="5" style="278" customWidth="1"/>
    <col min="8" max="8" width="77.83203125" style="278" customWidth="1"/>
    <col min="9" max="10" width="20" style="278" customWidth="1"/>
    <col min="11" max="11" width="1.6640625" style="278" customWidth="1"/>
  </cols>
  <sheetData>
    <row r="1" spans="2:11" s="1" customFormat="1" ht="37.5" customHeight="1"/>
    <row r="2" spans="2:11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pans="2:11" s="18" customFormat="1" ht="45" customHeight="1">
      <c r="B3" s="282"/>
      <c r="C3" s="421" t="s">
        <v>2499</v>
      </c>
      <c r="D3" s="421"/>
      <c r="E3" s="421"/>
      <c r="F3" s="421"/>
      <c r="G3" s="421"/>
      <c r="H3" s="421"/>
      <c r="I3" s="421"/>
      <c r="J3" s="421"/>
      <c r="K3" s="283"/>
    </row>
    <row r="4" spans="2:11" s="1" customFormat="1" ht="25.5" customHeight="1">
      <c r="B4" s="284"/>
      <c r="C4" s="420" t="s">
        <v>2500</v>
      </c>
      <c r="D4" s="420"/>
      <c r="E4" s="420"/>
      <c r="F4" s="420"/>
      <c r="G4" s="420"/>
      <c r="H4" s="420"/>
      <c r="I4" s="420"/>
      <c r="J4" s="420"/>
      <c r="K4" s="285"/>
    </row>
    <row r="5" spans="2:11" s="1" customFormat="1" ht="5.25" customHeight="1">
      <c r="B5" s="284"/>
      <c r="C5" s="286"/>
      <c r="D5" s="286"/>
      <c r="E5" s="286"/>
      <c r="F5" s="286"/>
      <c r="G5" s="286"/>
      <c r="H5" s="286"/>
      <c r="I5" s="286"/>
      <c r="J5" s="286"/>
      <c r="K5" s="285"/>
    </row>
    <row r="6" spans="2:11" s="1" customFormat="1" ht="15" customHeight="1">
      <c r="B6" s="284"/>
      <c r="C6" s="419" t="s">
        <v>2501</v>
      </c>
      <c r="D6" s="419"/>
      <c r="E6" s="419"/>
      <c r="F6" s="419"/>
      <c r="G6" s="419"/>
      <c r="H6" s="419"/>
      <c r="I6" s="419"/>
      <c r="J6" s="419"/>
      <c r="K6" s="285"/>
    </row>
    <row r="7" spans="2:11" s="1" customFormat="1" ht="15" customHeight="1">
      <c r="B7" s="288"/>
      <c r="C7" s="419" t="s">
        <v>2502</v>
      </c>
      <c r="D7" s="419"/>
      <c r="E7" s="419"/>
      <c r="F7" s="419"/>
      <c r="G7" s="419"/>
      <c r="H7" s="419"/>
      <c r="I7" s="419"/>
      <c r="J7" s="419"/>
      <c r="K7" s="285"/>
    </row>
    <row r="8" spans="2:11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pans="2:11" s="1" customFormat="1" ht="15" customHeight="1">
      <c r="B9" s="288"/>
      <c r="C9" s="419" t="s">
        <v>2503</v>
      </c>
      <c r="D9" s="419"/>
      <c r="E9" s="419"/>
      <c r="F9" s="419"/>
      <c r="G9" s="419"/>
      <c r="H9" s="419"/>
      <c r="I9" s="419"/>
      <c r="J9" s="419"/>
      <c r="K9" s="285"/>
    </row>
    <row r="10" spans="2:11" s="1" customFormat="1" ht="15" customHeight="1">
      <c r="B10" s="288"/>
      <c r="C10" s="287"/>
      <c r="D10" s="419" t="s">
        <v>2504</v>
      </c>
      <c r="E10" s="419"/>
      <c r="F10" s="419"/>
      <c r="G10" s="419"/>
      <c r="H10" s="419"/>
      <c r="I10" s="419"/>
      <c r="J10" s="419"/>
      <c r="K10" s="285"/>
    </row>
    <row r="11" spans="2:11" s="1" customFormat="1" ht="15" customHeight="1">
      <c r="B11" s="288"/>
      <c r="C11" s="289"/>
      <c r="D11" s="419" t="s">
        <v>2505</v>
      </c>
      <c r="E11" s="419"/>
      <c r="F11" s="419"/>
      <c r="G11" s="419"/>
      <c r="H11" s="419"/>
      <c r="I11" s="419"/>
      <c r="J11" s="419"/>
      <c r="K11" s="285"/>
    </row>
    <row r="12" spans="2:11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pans="2:11" s="1" customFormat="1" ht="15" customHeight="1">
      <c r="B13" s="288"/>
      <c r="C13" s="289"/>
      <c r="D13" s="290" t="s">
        <v>2506</v>
      </c>
      <c r="E13" s="287"/>
      <c r="F13" s="287"/>
      <c r="G13" s="287"/>
      <c r="H13" s="287"/>
      <c r="I13" s="287"/>
      <c r="J13" s="287"/>
      <c r="K13" s="285"/>
    </row>
    <row r="14" spans="2:11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pans="2:11" s="1" customFormat="1" ht="15" customHeight="1">
      <c r="B15" s="288"/>
      <c r="C15" s="289"/>
      <c r="D15" s="419" t="s">
        <v>2507</v>
      </c>
      <c r="E15" s="419"/>
      <c r="F15" s="419"/>
      <c r="G15" s="419"/>
      <c r="H15" s="419"/>
      <c r="I15" s="419"/>
      <c r="J15" s="419"/>
      <c r="K15" s="285"/>
    </row>
    <row r="16" spans="2:11" s="1" customFormat="1" ht="15" customHeight="1">
      <c r="B16" s="288"/>
      <c r="C16" s="289"/>
      <c r="D16" s="419" t="s">
        <v>2508</v>
      </c>
      <c r="E16" s="419"/>
      <c r="F16" s="419"/>
      <c r="G16" s="419"/>
      <c r="H16" s="419"/>
      <c r="I16" s="419"/>
      <c r="J16" s="419"/>
      <c r="K16" s="285"/>
    </row>
    <row r="17" spans="2:11" s="1" customFormat="1" ht="15" customHeight="1">
      <c r="B17" s="288"/>
      <c r="C17" s="289"/>
      <c r="D17" s="419" t="s">
        <v>2509</v>
      </c>
      <c r="E17" s="419"/>
      <c r="F17" s="419"/>
      <c r="G17" s="419"/>
      <c r="H17" s="419"/>
      <c r="I17" s="419"/>
      <c r="J17" s="419"/>
      <c r="K17" s="285"/>
    </row>
    <row r="18" spans="2:11" s="1" customFormat="1" ht="15" customHeight="1">
      <c r="B18" s="288"/>
      <c r="C18" s="289"/>
      <c r="D18" s="289"/>
      <c r="E18" s="291" t="s">
        <v>78</v>
      </c>
      <c r="F18" s="419" t="s">
        <v>2510</v>
      </c>
      <c r="G18" s="419"/>
      <c r="H18" s="419"/>
      <c r="I18" s="419"/>
      <c r="J18" s="419"/>
      <c r="K18" s="285"/>
    </row>
    <row r="19" spans="2:11" s="1" customFormat="1" ht="15" customHeight="1">
      <c r="B19" s="288"/>
      <c r="C19" s="289"/>
      <c r="D19" s="289"/>
      <c r="E19" s="291" t="s">
        <v>2511</v>
      </c>
      <c r="F19" s="419" t="s">
        <v>2512</v>
      </c>
      <c r="G19" s="419"/>
      <c r="H19" s="419"/>
      <c r="I19" s="419"/>
      <c r="J19" s="419"/>
      <c r="K19" s="285"/>
    </row>
    <row r="20" spans="2:11" s="1" customFormat="1" ht="15" customHeight="1">
      <c r="B20" s="288"/>
      <c r="C20" s="289"/>
      <c r="D20" s="289"/>
      <c r="E20" s="291" t="s">
        <v>2513</v>
      </c>
      <c r="F20" s="419" t="s">
        <v>2514</v>
      </c>
      <c r="G20" s="419"/>
      <c r="H20" s="419"/>
      <c r="I20" s="419"/>
      <c r="J20" s="419"/>
      <c r="K20" s="285"/>
    </row>
    <row r="21" spans="2:11" s="1" customFormat="1" ht="15" customHeight="1">
      <c r="B21" s="288"/>
      <c r="C21" s="289"/>
      <c r="D21" s="289"/>
      <c r="E21" s="291" t="s">
        <v>95</v>
      </c>
      <c r="F21" s="419" t="s">
        <v>96</v>
      </c>
      <c r="G21" s="419"/>
      <c r="H21" s="419"/>
      <c r="I21" s="419"/>
      <c r="J21" s="419"/>
      <c r="K21" s="285"/>
    </row>
    <row r="22" spans="2:11" s="1" customFormat="1" ht="15" customHeight="1">
      <c r="B22" s="288"/>
      <c r="C22" s="289"/>
      <c r="D22" s="289"/>
      <c r="E22" s="291" t="s">
        <v>2515</v>
      </c>
      <c r="F22" s="419" t="s">
        <v>1777</v>
      </c>
      <c r="G22" s="419"/>
      <c r="H22" s="419"/>
      <c r="I22" s="419"/>
      <c r="J22" s="419"/>
      <c r="K22" s="285"/>
    </row>
    <row r="23" spans="2:11" s="1" customFormat="1" ht="15" customHeight="1">
      <c r="B23" s="288"/>
      <c r="C23" s="289"/>
      <c r="D23" s="289"/>
      <c r="E23" s="291" t="s">
        <v>85</v>
      </c>
      <c r="F23" s="419" t="s">
        <v>2516</v>
      </c>
      <c r="G23" s="419"/>
      <c r="H23" s="419"/>
      <c r="I23" s="419"/>
      <c r="J23" s="419"/>
      <c r="K23" s="285"/>
    </row>
    <row r="24" spans="2:11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pans="2:11" s="1" customFormat="1" ht="15" customHeight="1">
      <c r="B25" s="288"/>
      <c r="C25" s="419" t="s">
        <v>2517</v>
      </c>
      <c r="D25" s="419"/>
      <c r="E25" s="419"/>
      <c r="F25" s="419"/>
      <c r="G25" s="419"/>
      <c r="H25" s="419"/>
      <c r="I25" s="419"/>
      <c r="J25" s="419"/>
      <c r="K25" s="285"/>
    </row>
    <row r="26" spans="2:11" s="1" customFormat="1" ht="15" customHeight="1">
      <c r="B26" s="288"/>
      <c r="C26" s="419" t="s">
        <v>2518</v>
      </c>
      <c r="D26" s="419"/>
      <c r="E26" s="419"/>
      <c r="F26" s="419"/>
      <c r="G26" s="419"/>
      <c r="H26" s="419"/>
      <c r="I26" s="419"/>
      <c r="J26" s="419"/>
      <c r="K26" s="285"/>
    </row>
    <row r="27" spans="2:11" s="1" customFormat="1" ht="15" customHeight="1">
      <c r="B27" s="288"/>
      <c r="C27" s="287"/>
      <c r="D27" s="419" t="s">
        <v>2519</v>
      </c>
      <c r="E27" s="419"/>
      <c r="F27" s="419"/>
      <c r="G27" s="419"/>
      <c r="H27" s="419"/>
      <c r="I27" s="419"/>
      <c r="J27" s="419"/>
      <c r="K27" s="285"/>
    </row>
    <row r="28" spans="2:11" s="1" customFormat="1" ht="15" customHeight="1">
      <c r="B28" s="288"/>
      <c r="C28" s="289"/>
      <c r="D28" s="419" t="s">
        <v>2520</v>
      </c>
      <c r="E28" s="419"/>
      <c r="F28" s="419"/>
      <c r="G28" s="419"/>
      <c r="H28" s="419"/>
      <c r="I28" s="419"/>
      <c r="J28" s="419"/>
      <c r="K28" s="285"/>
    </row>
    <row r="29" spans="2:11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pans="2:11" s="1" customFormat="1" ht="15" customHeight="1">
      <c r="B30" s="288"/>
      <c r="C30" s="289"/>
      <c r="D30" s="419" t="s">
        <v>2521</v>
      </c>
      <c r="E30" s="419"/>
      <c r="F30" s="419"/>
      <c r="G30" s="419"/>
      <c r="H30" s="419"/>
      <c r="I30" s="419"/>
      <c r="J30" s="419"/>
      <c r="K30" s="285"/>
    </row>
    <row r="31" spans="2:11" s="1" customFormat="1" ht="15" customHeight="1">
      <c r="B31" s="288"/>
      <c r="C31" s="289"/>
      <c r="D31" s="419" t="s">
        <v>2522</v>
      </c>
      <c r="E31" s="419"/>
      <c r="F31" s="419"/>
      <c r="G31" s="419"/>
      <c r="H31" s="419"/>
      <c r="I31" s="419"/>
      <c r="J31" s="419"/>
      <c r="K31" s="285"/>
    </row>
    <row r="32" spans="2:11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pans="2:11" s="1" customFormat="1" ht="15" customHeight="1">
      <c r="B33" s="288"/>
      <c r="C33" s="289"/>
      <c r="D33" s="419" t="s">
        <v>2523</v>
      </c>
      <c r="E33" s="419"/>
      <c r="F33" s="419"/>
      <c r="G33" s="419"/>
      <c r="H33" s="419"/>
      <c r="I33" s="419"/>
      <c r="J33" s="419"/>
      <c r="K33" s="285"/>
    </row>
    <row r="34" spans="2:11" s="1" customFormat="1" ht="15" customHeight="1">
      <c r="B34" s="288"/>
      <c r="C34" s="289"/>
      <c r="D34" s="419" t="s">
        <v>2524</v>
      </c>
      <c r="E34" s="419"/>
      <c r="F34" s="419"/>
      <c r="G34" s="419"/>
      <c r="H34" s="419"/>
      <c r="I34" s="419"/>
      <c r="J34" s="419"/>
      <c r="K34" s="285"/>
    </row>
    <row r="35" spans="2:11" s="1" customFormat="1" ht="15" customHeight="1">
      <c r="B35" s="288"/>
      <c r="C35" s="289"/>
      <c r="D35" s="419" t="s">
        <v>2525</v>
      </c>
      <c r="E35" s="419"/>
      <c r="F35" s="419"/>
      <c r="G35" s="419"/>
      <c r="H35" s="419"/>
      <c r="I35" s="419"/>
      <c r="J35" s="419"/>
      <c r="K35" s="285"/>
    </row>
    <row r="36" spans="2:11" s="1" customFormat="1" ht="15" customHeight="1">
      <c r="B36" s="288"/>
      <c r="C36" s="289"/>
      <c r="D36" s="287"/>
      <c r="E36" s="290" t="s">
        <v>140</v>
      </c>
      <c r="F36" s="287"/>
      <c r="G36" s="419" t="s">
        <v>2526</v>
      </c>
      <c r="H36" s="419"/>
      <c r="I36" s="419"/>
      <c r="J36" s="419"/>
      <c r="K36" s="285"/>
    </row>
    <row r="37" spans="2:11" s="1" customFormat="1" ht="30.75" customHeight="1">
      <c r="B37" s="288"/>
      <c r="C37" s="289"/>
      <c r="D37" s="287"/>
      <c r="E37" s="290" t="s">
        <v>2527</v>
      </c>
      <c r="F37" s="287"/>
      <c r="G37" s="419" t="s">
        <v>2528</v>
      </c>
      <c r="H37" s="419"/>
      <c r="I37" s="419"/>
      <c r="J37" s="419"/>
      <c r="K37" s="285"/>
    </row>
    <row r="38" spans="2:11" s="1" customFormat="1" ht="15" customHeight="1">
      <c r="B38" s="288"/>
      <c r="C38" s="289"/>
      <c r="D38" s="287"/>
      <c r="E38" s="290" t="s">
        <v>53</v>
      </c>
      <c r="F38" s="287"/>
      <c r="G38" s="419" t="s">
        <v>2529</v>
      </c>
      <c r="H38" s="419"/>
      <c r="I38" s="419"/>
      <c r="J38" s="419"/>
      <c r="K38" s="285"/>
    </row>
    <row r="39" spans="2:11" s="1" customFormat="1" ht="15" customHeight="1">
      <c r="B39" s="288"/>
      <c r="C39" s="289"/>
      <c r="D39" s="287"/>
      <c r="E39" s="290" t="s">
        <v>54</v>
      </c>
      <c r="F39" s="287"/>
      <c r="G39" s="419" t="s">
        <v>2530</v>
      </c>
      <c r="H39" s="419"/>
      <c r="I39" s="419"/>
      <c r="J39" s="419"/>
      <c r="K39" s="285"/>
    </row>
    <row r="40" spans="2:11" s="1" customFormat="1" ht="15" customHeight="1">
      <c r="B40" s="288"/>
      <c r="C40" s="289"/>
      <c r="D40" s="287"/>
      <c r="E40" s="290" t="s">
        <v>141</v>
      </c>
      <c r="F40" s="287"/>
      <c r="G40" s="419" t="s">
        <v>2531</v>
      </c>
      <c r="H40" s="419"/>
      <c r="I40" s="419"/>
      <c r="J40" s="419"/>
      <c r="K40" s="285"/>
    </row>
    <row r="41" spans="2:11" s="1" customFormat="1" ht="15" customHeight="1">
      <c r="B41" s="288"/>
      <c r="C41" s="289"/>
      <c r="D41" s="287"/>
      <c r="E41" s="290" t="s">
        <v>142</v>
      </c>
      <c r="F41" s="287"/>
      <c r="G41" s="419" t="s">
        <v>2532</v>
      </c>
      <c r="H41" s="419"/>
      <c r="I41" s="419"/>
      <c r="J41" s="419"/>
      <c r="K41" s="285"/>
    </row>
    <row r="42" spans="2:11" s="1" customFormat="1" ht="15" customHeight="1">
      <c r="B42" s="288"/>
      <c r="C42" s="289"/>
      <c r="D42" s="287"/>
      <c r="E42" s="290" t="s">
        <v>2533</v>
      </c>
      <c r="F42" s="287"/>
      <c r="G42" s="419" t="s">
        <v>2534</v>
      </c>
      <c r="H42" s="419"/>
      <c r="I42" s="419"/>
      <c r="J42" s="419"/>
      <c r="K42" s="285"/>
    </row>
    <row r="43" spans="2:11" s="1" customFormat="1" ht="15" customHeight="1">
      <c r="B43" s="288"/>
      <c r="C43" s="289"/>
      <c r="D43" s="287"/>
      <c r="E43" s="290"/>
      <c r="F43" s="287"/>
      <c r="G43" s="419" t="s">
        <v>2535</v>
      </c>
      <c r="H43" s="419"/>
      <c r="I43" s="419"/>
      <c r="J43" s="419"/>
      <c r="K43" s="285"/>
    </row>
    <row r="44" spans="2:11" s="1" customFormat="1" ht="15" customHeight="1">
      <c r="B44" s="288"/>
      <c r="C44" s="289"/>
      <c r="D44" s="287"/>
      <c r="E44" s="290" t="s">
        <v>2536</v>
      </c>
      <c r="F44" s="287"/>
      <c r="G44" s="419" t="s">
        <v>2537</v>
      </c>
      <c r="H44" s="419"/>
      <c r="I44" s="419"/>
      <c r="J44" s="419"/>
      <c r="K44" s="285"/>
    </row>
    <row r="45" spans="2:11" s="1" customFormat="1" ht="15" customHeight="1">
      <c r="B45" s="288"/>
      <c r="C45" s="289"/>
      <c r="D45" s="287"/>
      <c r="E45" s="290" t="s">
        <v>144</v>
      </c>
      <c r="F45" s="287"/>
      <c r="G45" s="419" t="s">
        <v>2538</v>
      </c>
      <c r="H45" s="419"/>
      <c r="I45" s="419"/>
      <c r="J45" s="419"/>
      <c r="K45" s="285"/>
    </row>
    <row r="46" spans="2:11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pans="2:11" s="1" customFormat="1" ht="15" customHeight="1">
      <c r="B47" s="288"/>
      <c r="C47" s="289"/>
      <c r="D47" s="419" t="s">
        <v>2539</v>
      </c>
      <c r="E47" s="419"/>
      <c r="F47" s="419"/>
      <c r="G47" s="419"/>
      <c r="H47" s="419"/>
      <c r="I47" s="419"/>
      <c r="J47" s="419"/>
      <c r="K47" s="285"/>
    </row>
    <row r="48" spans="2:11" s="1" customFormat="1" ht="15" customHeight="1">
      <c r="B48" s="288"/>
      <c r="C48" s="289"/>
      <c r="D48" s="289"/>
      <c r="E48" s="419" t="s">
        <v>2540</v>
      </c>
      <c r="F48" s="419"/>
      <c r="G48" s="419"/>
      <c r="H48" s="419"/>
      <c r="I48" s="419"/>
      <c r="J48" s="419"/>
      <c r="K48" s="285"/>
    </row>
    <row r="49" spans="2:11" s="1" customFormat="1" ht="15" customHeight="1">
      <c r="B49" s="288"/>
      <c r="C49" s="289"/>
      <c r="D49" s="289"/>
      <c r="E49" s="419" t="s">
        <v>2541</v>
      </c>
      <c r="F49" s="419"/>
      <c r="G49" s="419"/>
      <c r="H49" s="419"/>
      <c r="I49" s="419"/>
      <c r="J49" s="419"/>
      <c r="K49" s="285"/>
    </row>
    <row r="50" spans="2:11" s="1" customFormat="1" ht="15" customHeight="1">
      <c r="B50" s="288"/>
      <c r="C50" s="289"/>
      <c r="D50" s="289"/>
      <c r="E50" s="419" t="s">
        <v>2542</v>
      </c>
      <c r="F50" s="419"/>
      <c r="G50" s="419"/>
      <c r="H50" s="419"/>
      <c r="I50" s="419"/>
      <c r="J50" s="419"/>
      <c r="K50" s="285"/>
    </row>
    <row r="51" spans="2:11" s="1" customFormat="1" ht="15" customHeight="1">
      <c r="B51" s="288"/>
      <c r="C51" s="289"/>
      <c r="D51" s="419" t="s">
        <v>2543</v>
      </c>
      <c r="E51" s="419"/>
      <c r="F51" s="419"/>
      <c r="G51" s="419"/>
      <c r="H51" s="419"/>
      <c r="I51" s="419"/>
      <c r="J51" s="419"/>
      <c r="K51" s="285"/>
    </row>
    <row r="52" spans="2:11" s="1" customFormat="1" ht="25.5" customHeight="1">
      <c r="B52" s="284"/>
      <c r="C52" s="420" t="s">
        <v>2544</v>
      </c>
      <c r="D52" s="420"/>
      <c r="E52" s="420"/>
      <c r="F52" s="420"/>
      <c r="G52" s="420"/>
      <c r="H52" s="420"/>
      <c r="I52" s="420"/>
      <c r="J52" s="420"/>
      <c r="K52" s="285"/>
    </row>
    <row r="53" spans="2:11" s="1" customFormat="1" ht="5.25" customHeight="1">
      <c r="B53" s="284"/>
      <c r="C53" s="286"/>
      <c r="D53" s="286"/>
      <c r="E53" s="286"/>
      <c r="F53" s="286"/>
      <c r="G53" s="286"/>
      <c r="H53" s="286"/>
      <c r="I53" s="286"/>
      <c r="J53" s="286"/>
      <c r="K53" s="285"/>
    </row>
    <row r="54" spans="2:11" s="1" customFormat="1" ht="15" customHeight="1">
      <c r="B54" s="284"/>
      <c r="C54" s="419" t="s">
        <v>2545</v>
      </c>
      <c r="D54" s="419"/>
      <c r="E54" s="419"/>
      <c r="F54" s="419"/>
      <c r="G54" s="419"/>
      <c r="H54" s="419"/>
      <c r="I54" s="419"/>
      <c r="J54" s="419"/>
      <c r="K54" s="285"/>
    </row>
    <row r="55" spans="2:11" s="1" customFormat="1" ht="15" customHeight="1">
      <c r="B55" s="284"/>
      <c r="C55" s="419" t="s">
        <v>2546</v>
      </c>
      <c r="D55" s="419"/>
      <c r="E55" s="419"/>
      <c r="F55" s="419"/>
      <c r="G55" s="419"/>
      <c r="H55" s="419"/>
      <c r="I55" s="419"/>
      <c r="J55" s="419"/>
      <c r="K55" s="285"/>
    </row>
    <row r="56" spans="2:11" s="1" customFormat="1" ht="12.75" customHeight="1">
      <c r="B56" s="284"/>
      <c r="C56" s="287"/>
      <c r="D56" s="287"/>
      <c r="E56" s="287"/>
      <c r="F56" s="287"/>
      <c r="G56" s="287"/>
      <c r="H56" s="287"/>
      <c r="I56" s="287"/>
      <c r="J56" s="287"/>
      <c r="K56" s="285"/>
    </row>
    <row r="57" spans="2:11" s="1" customFormat="1" ht="15" customHeight="1">
      <c r="B57" s="284"/>
      <c r="C57" s="419" t="s">
        <v>2547</v>
      </c>
      <c r="D57" s="419"/>
      <c r="E57" s="419"/>
      <c r="F57" s="419"/>
      <c r="G57" s="419"/>
      <c r="H57" s="419"/>
      <c r="I57" s="419"/>
      <c r="J57" s="419"/>
      <c r="K57" s="285"/>
    </row>
    <row r="58" spans="2:11" s="1" customFormat="1" ht="15" customHeight="1">
      <c r="B58" s="284"/>
      <c r="C58" s="289"/>
      <c r="D58" s="419" t="s">
        <v>2548</v>
      </c>
      <c r="E58" s="419"/>
      <c r="F58" s="419"/>
      <c r="G58" s="419"/>
      <c r="H58" s="419"/>
      <c r="I58" s="419"/>
      <c r="J58" s="419"/>
      <c r="K58" s="285"/>
    </row>
    <row r="59" spans="2:11" s="1" customFormat="1" ht="15" customHeight="1">
      <c r="B59" s="284"/>
      <c r="C59" s="289"/>
      <c r="D59" s="419" t="s">
        <v>2549</v>
      </c>
      <c r="E59" s="419"/>
      <c r="F59" s="419"/>
      <c r="G59" s="419"/>
      <c r="H59" s="419"/>
      <c r="I59" s="419"/>
      <c r="J59" s="419"/>
      <c r="K59" s="285"/>
    </row>
    <row r="60" spans="2:11" s="1" customFormat="1" ht="15" customHeight="1">
      <c r="B60" s="284"/>
      <c r="C60" s="289"/>
      <c r="D60" s="419" t="s">
        <v>2550</v>
      </c>
      <c r="E60" s="419"/>
      <c r="F60" s="419"/>
      <c r="G60" s="419"/>
      <c r="H60" s="419"/>
      <c r="I60" s="419"/>
      <c r="J60" s="419"/>
      <c r="K60" s="285"/>
    </row>
    <row r="61" spans="2:11" s="1" customFormat="1" ht="15" customHeight="1">
      <c r="B61" s="284"/>
      <c r="C61" s="289"/>
      <c r="D61" s="419" t="s">
        <v>2551</v>
      </c>
      <c r="E61" s="419"/>
      <c r="F61" s="419"/>
      <c r="G61" s="419"/>
      <c r="H61" s="419"/>
      <c r="I61" s="419"/>
      <c r="J61" s="419"/>
      <c r="K61" s="285"/>
    </row>
    <row r="62" spans="2:11" s="1" customFormat="1" ht="15" customHeight="1">
      <c r="B62" s="284"/>
      <c r="C62" s="289"/>
      <c r="D62" s="422" t="s">
        <v>2552</v>
      </c>
      <c r="E62" s="422"/>
      <c r="F62" s="422"/>
      <c r="G62" s="422"/>
      <c r="H62" s="422"/>
      <c r="I62" s="422"/>
      <c r="J62" s="422"/>
      <c r="K62" s="285"/>
    </row>
    <row r="63" spans="2:11" s="1" customFormat="1" ht="15" customHeight="1">
      <c r="B63" s="284"/>
      <c r="C63" s="289"/>
      <c r="D63" s="419" t="s">
        <v>2553</v>
      </c>
      <c r="E63" s="419"/>
      <c r="F63" s="419"/>
      <c r="G63" s="419"/>
      <c r="H63" s="419"/>
      <c r="I63" s="419"/>
      <c r="J63" s="419"/>
      <c r="K63" s="285"/>
    </row>
    <row r="64" spans="2:11" s="1" customFormat="1" ht="12.75" customHeight="1">
      <c r="B64" s="284"/>
      <c r="C64" s="289"/>
      <c r="D64" s="289"/>
      <c r="E64" s="292"/>
      <c r="F64" s="289"/>
      <c r="G64" s="289"/>
      <c r="H64" s="289"/>
      <c r="I64" s="289"/>
      <c r="J64" s="289"/>
      <c r="K64" s="285"/>
    </row>
    <row r="65" spans="2:11" s="1" customFormat="1" ht="15" customHeight="1">
      <c r="B65" s="284"/>
      <c r="C65" s="289"/>
      <c r="D65" s="419" t="s">
        <v>2554</v>
      </c>
      <c r="E65" s="419"/>
      <c r="F65" s="419"/>
      <c r="G65" s="419"/>
      <c r="H65" s="419"/>
      <c r="I65" s="419"/>
      <c r="J65" s="419"/>
      <c r="K65" s="285"/>
    </row>
    <row r="66" spans="2:11" s="1" customFormat="1" ht="15" customHeight="1">
      <c r="B66" s="284"/>
      <c r="C66" s="289"/>
      <c r="D66" s="422" t="s">
        <v>2555</v>
      </c>
      <c r="E66" s="422"/>
      <c r="F66" s="422"/>
      <c r="G66" s="422"/>
      <c r="H66" s="422"/>
      <c r="I66" s="422"/>
      <c r="J66" s="422"/>
      <c r="K66" s="285"/>
    </row>
    <row r="67" spans="2:11" s="1" customFormat="1" ht="15" customHeight="1">
      <c r="B67" s="284"/>
      <c r="C67" s="289"/>
      <c r="D67" s="419" t="s">
        <v>2556</v>
      </c>
      <c r="E67" s="419"/>
      <c r="F67" s="419"/>
      <c r="G67" s="419"/>
      <c r="H67" s="419"/>
      <c r="I67" s="419"/>
      <c r="J67" s="419"/>
      <c r="K67" s="285"/>
    </row>
    <row r="68" spans="2:11" s="1" customFormat="1" ht="15" customHeight="1">
      <c r="B68" s="284"/>
      <c r="C68" s="289"/>
      <c r="D68" s="419" t="s">
        <v>2557</v>
      </c>
      <c r="E68" s="419"/>
      <c r="F68" s="419"/>
      <c r="G68" s="419"/>
      <c r="H68" s="419"/>
      <c r="I68" s="419"/>
      <c r="J68" s="419"/>
      <c r="K68" s="285"/>
    </row>
    <row r="69" spans="2:11" s="1" customFormat="1" ht="15" customHeight="1">
      <c r="B69" s="284"/>
      <c r="C69" s="289"/>
      <c r="D69" s="419" t="s">
        <v>2558</v>
      </c>
      <c r="E69" s="419"/>
      <c r="F69" s="419"/>
      <c r="G69" s="419"/>
      <c r="H69" s="419"/>
      <c r="I69" s="419"/>
      <c r="J69" s="419"/>
      <c r="K69" s="285"/>
    </row>
    <row r="70" spans="2:11" s="1" customFormat="1" ht="15" customHeight="1">
      <c r="B70" s="284"/>
      <c r="C70" s="289"/>
      <c r="D70" s="419" t="s">
        <v>2559</v>
      </c>
      <c r="E70" s="419"/>
      <c r="F70" s="419"/>
      <c r="G70" s="419"/>
      <c r="H70" s="419"/>
      <c r="I70" s="419"/>
      <c r="J70" s="419"/>
      <c r="K70" s="285"/>
    </row>
    <row r="71" spans="2:1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pans="2:11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pans="2:11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pans="2:11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pans="2:11" s="1" customFormat="1" ht="45" customHeight="1">
      <c r="B75" s="301"/>
      <c r="C75" s="423" t="s">
        <v>2560</v>
      </c>
      <c r="D75" s="423"/>
      <c r="E75" s="423"/>
      <c r="F75" s="423"/>
      <c r="G75" s="423"/>
      <c r="H75" s="423"/>
      <c r="I75" s="423"/>
      <c r="J75" s="423"/>
      <c r="K75" s="302"/>
    </row>
    <row r="76" spans="2:11" s="1" customFormat="1" ht="17.25" customHeight="1">
      <c r="B76" s="301"/>
      <c r="C76" s="303" t="s">
        <v>2561</v>
      </c>
      <c r="D76" s="303"/>
      <c r="E76" s="303"/>
      <c r="F76" s="303" t="s">
        <v>2562</v>
      </c>
      <c r="G76" s="304"/>
      <c r="H76" s="303" t="s">
        <v>54</v>
      </c>
      <c r="I76" s="303" t="s">
        <v>57</v>
      </c>
      <c r="J76" s="303" t="s">
        <v>2563</v>
      </c>
      <c r="K76" s="302"/>
    </row>
    <row r="77" spans="2:11" s="1" customFormat="1" ht="17.25" customHeight="1">
      <c r="B77" s="301"/>
      <c r="C77" s="305" t="s">
        <v>2564</v>
      </c>
      <c r="D77" s="305"/>
      <c r="E77" s="305"/>
      <c r="F77" s="306" t="s">
        <v>2565</v>
      </c>
      <c r="G77" s="307"/>
      <c r="H77" s="305"/>
      <c r="I77" s="305"/>
      <c r="J77" s="305" t="s">
        <v>2566</v>
      </c>
      <c r="K77" s="302"/>
    </row>
    <row r="78" spans="2:11" s="1" customFormat="1" ht="5.25" customHeight="1">
      <c r="B78" s="301"/>
      <c r="C78" s="308"/>
      <c r="D78" s="308"/>
      <c r="E78" s="308"/>
      <c r="F78" s="308"/>
      <c r="G78" s="309"/>
      <c r="H78" s="308"/>
      <c r="I78" s="308"/>
      <c r="J78" s="308"/>
      <c r="K78" s="302"/>
    </row>
    <row r="79" spans="2:11" s="1" customFormat="1" ht="15" customHeight="1">
      <c r="B79" s="301"/>
      <c r="C79" s="290" t="s">
        <v>53</v>
      </c>
      <c r="D79" s="310"/>
      <c r="E79" s="310"/>
      <c r="F79" s="311" t="s">
        <v>2567</v>
      </c>
      <c r="G79" s="312"/>
      <c r="H79" s="290" t="s">
        <v>2568</v>
      </c>
      <c r="I79" s="290" t="s">
        <v>2569</v>
      </c>
      <c r="J79" s="290">
        <v>20</v>
      </c>
      <c r="K79" s="302"/>
    </row>
    <row r="80" spans="2:11" s="1" customFormat="1" ht="15" customHeight="1">
      <c r="B80" s="301"/>
      <c r="C80" s="290" t="s">
        <v>2570</v>
      </c>
      <c r="D80" s="290"/>
      <c r="E80" s="290"/>
      <c r="F80" s="311" t="s">
        <v>2567</v>
      </c>
      <c r="G80" s="312"/>
      <c r="H80" s="290" t="s">
        <v>2571</v>
      </c>
      <c r="I80" s="290" t="s">
        <v>2569</v>
      </c>
      <c r="J80" s="290">
        <v>120</v>
      </c>
      <c r="K80" s="302"/>
    </row>
    <row r="81" spans="2:11" s="1" customFormat="1" ht="15" customHeight="1">
      <c r="B81" s="313"/>
      <c r="C81" s="290" t="s">
        <v>2572</v>
      </c>
      <c r="D81" s="290"/>
      <c r="E81" s="290"/>
      <c r="F81" s="311" t="s">
        <v>2573</v>
      </c>
      <c r="G81" s="312"/>
      <c r="H81" s="290" t="s">
        <v>2574</v>
      </c>
      <c r="I81" s="290" t="s">
        <v>2569</v>
      </c>
      <c r="J81" s="290">
        <v>50</v>
      </c>
      <c r="K81" s="302"/>
    </row>
    <row r="82" spans="2:11" s="1" customFormat="1" ht="15" customHeight="1">
      <c r="B82" s="313"/>
      <c r="C82" s="290" t="s">
        <v>2575</v>
      </c>
      <c r="D82" s="290"/>
      <c r="E82" s="290"/>
      <c r="F82" s="311" t="s">
        <v>2567</v>
      </c>
      <c r="G82" s="312"/>
      <c r="H82" s="290" t="s">
        <v>2576</v>
      </c>
      <c r="I82" s="290" t="s">
        <v>2577</v>
      </c>
      <c r="J82" s="290"/>
      <c r="K82" s="302"/>
    </row>
    <row r="83" spans="2:11" s="1" customFormat="1" ht="15" customHeight="1">
      <c r="B83" s="313"/>
      <c r="C83" s="314" t="s">
        <v>2578</v>
      </c>
      <c r="D83" s="314"/>
      <c r="E83" s="314"/>
      <c r="F83" s="315" t="s">
        <v>2573</v>
      </c>
      <c r="G83" s="314"/>
      <c r="H83" s="314" t="s">
        <v>2579</v>
      </c>
      <c r="I83" s="314" t="s">
        <v>2569</v>
      </c>
      <c r="J83" s="314">
        <v>15</v>
      </c>
      <c r="K83" s="302"/>
    </row>
    <row r="84" spans="2:11" s="1" customFormat="1" ht="15" customHeight="1">
      <c r="B84" s="313"/>
      <c r="C84" s="314" t="s">
        <v>2580</v>
      </c>
      <c r="D84" s="314"/>
      <c r="E84" s="314"/>
      <c r="F84" s="315" t="s">
        <v>2573</v>
      </c>
      <c r="G84" s="314"/>
      <c r="H84" s="314" t="s">
        <v>2581</v>
      </c>
      <c r="I84" s="314" t="s">
        <v>2569</v>
      </c>
      <c r="J84" s="314">
        <v>15</v>
      </c>
      <c r="K84" s="302"/>
    </row>
    <row r="85" spans="2:11" s="1" customFormat="1" ht="15" customHeight="1">
      <c r="B85" s="313"/>
      <c r="C85" s="314" t="s">
        <v>2582</v>
      </c>
      <c r="D85" s="314"/>
      <c r="E85" s="314"/>
      <c r="F85" s="315" t="s">
        <v>2573</v>
      </c>
      <c r="G85" s="314"/>
      <c r="H85" s="314" t="s">
        <v>2583</v>
      </c>
      <c r="I85" s="314" t="s">
        <v>2569</v>
      </c>
      <c r="J85" s="314">
        <v>20</v>
      </c>
      <c r="K85" s="302"/>
    </row>
    <row r="86" spans="2:11" s="1" customFormat="1" ht="15" customHeight="1">
      <c r="B86" s="313"/>
      <c r="C86" s="314" t="s">
        <v>2584</v>
      </c>
      <c r="D86" s="314"/>
      <c r="E86" s="314"/>
      <c r="F86" s="315" t="s">
        <v>2573</v>
      </c>
      <c r="G86" s="314"/>
      <c r="H86" s="314" t="s">
        <v>2585</v>
      </c>
      <c r="I86" s="314" t="s">
        <v>2569</v>
      </c>
      <c r="J86" s="314">
        <v>20</v>
      </c>
      <c r="K86" s="302"/>
    </row>
    <row r="87" spans="2:11" s="1" customFormat="1" ht="15" customHeight="1">
      <c r="B87" s="313"/>
      <c r="C87" s="290" t="s">
        <v>2586</v>
      </c>
      <c r="D87" s="290"/>
      <c r="E87" s="290"/>
      <c r="F87" s="311" t="s">
        <v>2573</v>
      </c>
      <c r="G87" s="312"/>
      <c r="H87" s="290" t="s">
        <v>2587</v>
      </c>
      <c r="I87" s="290" t="s">
        <v>2569</v>
      </c>
      <c r="J87" s="290">
        <v>50</v>
      </c>
      <c r="K87" s="302"/>
    </row>
    <row r="88" spans="2:11" s="1" customFormat="1" ht="15" customHeight="1">
      <c r="B88" s="313"/>
      <c r="C88" s="290" t="s">
        <v>2588</v>
      </c>
      <c r="D88" s="290"/>
      <c r="E88" s="290"/>
      <c r="F88" s="311" t="s">
        <v>2573</v>
      </c>
      <c r="G88" s="312"/>
      <c r="H88" s="290" t="s">
        <v>2589</v>
      </c>
      <c r="I88" s="290" t="s">
        <v>2569</v>
      </c>
      <c r="J88" s="290">
        <v>20</v>
      </c>
      <c r="K88" s="302"/>
    </row>
    <row r="89" spans="2:11" s="1" customFormat="1" ht="15" customHeight="1">
      <c r="B89" s="313"/>
      <c r="C89" s="290" t="s">
        <v>2590</v>
      </c>
      <c r="D89" s="290"/>
      <c r="E89" s="290"/>
      <c r="F89" s="311" t="s">
        <v>2573</v>
      </c>
      <c r="G89" s="312"/>
      <c r="H89" s="290" t="s">
        <v>2591</v>
      </c>
      <c r="I89" s="290" t="s">
        <v>2569</v>
      </c>
      <c r="J89" s="290">
        <v>20</v>
      </c>
      <c r="K89" s="302"/>
    </row>
    <row r="90" spans="2:11" s="1" customFormat="1" ht="15" customHeight="1">
      <c r="B90" s="313"/>
      <c r="C90" s="290" t="s">
        <v>2592</v>
      </c>
      <c r="D90" s="290"/>
      <c r="E90" s="290"/>
      <c r="F90" s="311" t="s">
        <v>2573</v>
      </c>
      <c r="G90" s="312"/>
      <c r="H90" s="290" t="s">
        <v>2593</v>
      </c>
      <c r="I90" s="290" t="s">
        <v>2569</v>
      </c>
      <c r="J90" s="290">
        <v>50</v>
      </c>
      <c r="K90" s="302"/>
    </row>
    <row r="91" spans="2:11" s="1" customFormat="1" ht="15" customHeight="1">
      <c r="B91" s="313"/>
      <c r="C91" s="290" t="s">
        <v>2594</v>
      </c>
      <c r="D91" s="290"/>
      <c r="E91" s="290"/>
      <c r="F91" s="311" t="s">
        <v>2573</v>
      </c>
      <c r="G91" s="312"/>
      <c r="H91" s="290" t="s">
        <v>2594</v>
      </c>
      <c r="I91" s="290" t="s">
        <v>2569</v>
      </c>
      <c r="J91" s="290">
        <v>50</v>
      </c>
      <c r="K91" s="302"/>
    </row>
    <row r="92" spans="2:11" s="1" customFormat="1" ht="15" customHeight="1">
      <c r="B92" s="313"/>
      <c r="C92" s="290" t="s">
        <v>2595</v>
      </c>
      <c r="D92" s="290"/>
      <c r="E92" s="290"/>
      <c r="F92" s="311" t="s">
        <v>2573</v>
      </c>
      <c r="G92" s="312"/>
      <c r="H92" s="290" t="s">
        <v>2596</v>
      </c>
      <c r="I92" s="290" t="s">
        <v>2569</v>
      </c>
      <c r="J92" s="290">
        <v>255</v>
      </c>
      <c r="K92" s="302"/>
    </row>
    <row r="93" spans="2:11" s="1" customFormat="1" ht="15" customHeight="1">
      <c r="B93" s="313"/>
      <c r="C93" s="290" t="s">
        <v>2597</v>
      </c>
      <c r="D93" s="290"/>
      <c r="E93" s="290"/>
      <c r="F93" s="311" t="s">
        <v>2567</v>
      </c>
      <c r="G93" s="312"/>
      <c r="H93" s="290" t="s">
        <v>2598</v>
      </c>
      <c r="I93" s="290" t="s">
        <v>2599</v>
      </c>
      <c r="J93" s="290"/>
      <c r="K93" s="302"/>
    </row>
    <row r="94" spans="2:11" s="1" customFormat="1" ht="15" customHeight="1">
      <c r="B94" s="313"/>
      <c r="C94" s="290" t="s">
        <v>2600</v>
      </c>
      <c r="D94" s="290"/>
      <c r="E94" s="290"/>
      <c r="F94" s="311" t="s">
        <v>2567</v>
      </c>
      <c r="G94" s="312"/>
      <c r="H94" s="290" t="s">
        <v>2601</v>
      </c>
      <c r="I94" s="290" t="s">
        <v>2602</v>
      </c>
      <c r="J94" s="290"/>
      <c r="K94" s="302"/>
    </row>
    <row r="95" spans="2:11" s="1" customFormat="1" ht="15" customHeight="1">
      <c r="B95" s="313"/>
      <c r="C95" s="290" t="s">
        <v>2603</v>
      </c>
      <c r="D95" s="290"/>
      <c r="E95" s="290"/>
      <c r="F95" s="311" t="s">
        <v>2567</v>
      </c>
      <c r="G95" s="312"/>
      <c r="H95" s="290" t="s">
        <v>2603</v>
      </c>
      <c r="I95" s="290" t="s">
        <v>2602</v>
      </c>
      <c r="J95" s="290"/>
      <c r="K95" s="302"/>
    </row>
    <row r="96" spans="2:11" s="1" customFormat="1" ht="15" customHeight="1">
      <c r="B96" s="313"/>
      <c r="C96" s="290" t="s">
        <v>38</v>
      </c>
      <c r="D96" s="290"/>
      <c r="E96" s="290"/>
      <c r="F96" s="311" t="s">
        <v>2567</v>
      </c>
      <c r="G96" s="312"/>
      <c r="H96" s="290" t="s">
        <v>2604</v>
      </c>
      <c r="I96" s="290" t="s">
        <v>2602</v>
      </c>
      <c r="J96" s="290"/>
      <c r="K96" s="302"/>
    </row>
    <row r="97" spans="2:11" s="1" customFormat="1" ht="15" customHeight="1">
      <c r="B97" s="313"/>
      <c r="C97" s="290" t="s">
        <v>48</v>
      </c>
      <c r="D97" s="290"/>
      <c r="E97" s="290"/>
      <c r="F97" s="311" t="s">
        <v>2567</v>
      </c>
      <c r="G97" s="312"/>
      <c r="H97" s="290" t="s">
        <v>2605</v>
      </c>
      <c r="I97" s="290" t="s">
        <v>2602</v>
      </c>
      <c r="J97" s="290"/>
      <c r="K97" s="302"/>
    </row>
    <row r="98" spans="2:11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pans="2:11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pans="2:11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pans="2:1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pans="2:11" s="1" customFormat="1" ht="45" customHeight="1">
      <c r="B102" s="301"/>
      <c r="C102" s="423" t="s">
        <v>2606</v>
      </c>
      <c r="D102" s="423"/>
      <c r="E102" s="423"/>
      <c r="F102" s="423"/>
      <c r="G102" s="423"/>
      <c r="H102" s="423"/>
      <c r="I102" s="423"/>
      <c r="J102" s="423"/>
      <c r="K102" s="302"/>
    </row>
    <row r="103" spans="2:11" s="1" customFormat="1" ht="17.25" customHeight="1">
      <c r="B103" s="301"/>
      <c r="C103" s="303" t="s">
        <v>2561</v>
      </c>
      <c r="D103" s="303"/>
      <c r="E103" s="303"/>
      <c r="F103" s="303" t="s">
        <v>2562</v>
      </c>
      <c r="G103" s="304"/>
      <c r="H103" s="303" t="s">
        <v>54</v>
      </c>
      <c r="I103" s="303" t="s">
        <v>57</v>
      </c>
      <c r="J103" s="303" t="s">
        <v>2563</v>
      </c>
      <c r="K103" s="302"/>
    </row>
    <row r="104" spans="2:11" s="1" customFormat="1" ht="17.25" customHeight="1">
      <c r="B104" s="301"/>
      <c r="C104" s="305" t="s">
        <v>2564</v>
      </c>
      <c r="D104" s="305"/>
      <c r="E104" s="305"/>
      <c r="F104" s="306" t="s">
        <v>2565</v>
      </c>
      <c r="G104" s="307"/>
      <c r="H104" s="305"/>
      <c r="I104" s="305"/>
      <c r="J104" s="305" t="s">
        <v>2566</v>
      </c>
      <c r="K104" s="302"/>
    </row>
    <row r="105" spans="2:11" s="1" customFormat="1" ht="5.25" customHeight="1">
      <c r="B105" s="301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pans="2:11" s="1" customFormat="1" ht="15" customHeight="1">
      <c r="B106" s="301"/>
      <c r="C106" s="290" t="s">
        <v>53</v>
      </c>
      <c r="D106" s="310"/>
      <c r="E106" s="310"/>
      <c r="F106" s="311" t="s">
        <v>2567</v>
      </c>
      <c r="G106" s="290"/>
      <c r="H106" s="290" t="s">
        <v>2607</v>
      </c>
      <c r="I106" s="290" t="s">
        <v>2569</v>
      </c>
      <c r="J106" s="290">
        <v>20</v>
      </c>
      <c r="K106" s="302"/>
    </row>
    <row r="107" spans="2:11" s="1" customFormat="1" ht="15" customHeight="1">
      <c r="B107" s="301"/>
      <c r="C107" s="290" t="s">
        <v>2570</v>
      </c>
      <c r="D107" s="290"/>
      <c r="E107" s="290"/>
      <c r="F107" s="311" t="s">
        <v>2567</v>
      </c>
      <c r="G107" s="290"/>
      <c r="H107" s="290" t="s">
        <v>2607</v>
      </c>
      <c r="I107" s="290" t="s">
        <v>2569</v>
      </c>
      <c r="J107" s="290">
        <v>120</v>
      </c>
      <c r="K107" s="302"/>
    </row>
    <row r="108" spans="2:11" s="1" customFormat="1" ht="15" customHeight="1">
      <c r="B108" s="313"/>
      <c r="C108" s="290" t="s">
        <v>2572</v>
      </c>
      <c r="D108" s="290"/>
      <c r="E108" s="290"/>
      <c r="F108" s="311" t="s">
        <v>2573</v>
      </c>
      <c r="G108" s="290"/>
      <c r="H108" s="290" t="s">
        <v>2607</v>
      </c>
      <c r="I108" s="290" t="s">
        <v>2569</v>
      </c>
      <c r="J108" s="290">
        <v>50</v>
      </c>
      <c r="K108" s="302"/>
    </row>
    <row r="109" spans="2:11" s="1" customFormat="1" ht="15" customHeight="1">
      <c r="B109" s="313"/>
      <c r="C109" s="290" t="s">
        <v>2575</v>
      </c>
      <c r="D109" s="290"/>
      <c r="E109" s="290"/>
      <c r="F109" s="311" t="s">
        <v>2567</v>
      </c>
      <c r="G109" s="290"/>
      <c r="H109" s="290" t="s">
        <v>2607</v>
      </c>
      <c r="I109" s="290" t="s">
        <v>2577</v>
      </c>
      <c r="J109" s="290"/>
      <c r="K109" s="302"/>
    </row>
    <row r="110" spans="2:11" s="1" customFormat="1" ht="15" customHeight="1">
      <c r="B110" s="313"/>
      <c r="C110" s="290" t="s">
        <v>2586</v>
      </c>
      <c r="D110" s="290"/>
      <c r="E110" s="290"/>
      <c r="F110" s="311" t="s">
        <v>2573</v>
      </c>
      <c r="G110" s="290"/>
      <c r="H110" s="290" t="s">
        <v>2607</v>
      </c>
      <c r="I110" s="290" t="s">
        <v>2569</v>
      </c>
      <c r="J110" s="290">
        <v>50</v>
      </c>
      <c r="K110" s="302"/>
    </row>
    <row r="111" spans="2:11" s="1" customFormat="1" ht="15" customHeight="1">
      <c r="B111" s="313"/>
      <c r="C111" s="290" t="s">
        <v>2594</v>
      </c>
      <c r="D111" s="290"/>
      <c r="E111" s="290"/>
      <c r="F111" s="311" t="s">
        <v>2573</v>
      </c>
      <c r="G111" s="290"/>
      <c r="H111" s="290" t="s">
        <v>2607</v>
      </c>
      <c r="I111" s="290" t="s">
        <v>2569</v>
      </c>
      <c r="J111" s="290">
        <v>50</v>
      </c>
      <c r="K111" s="302"/>
    </row>
    <row r="112" spans="2:11" s="1" customFormat="1" ht="15" customHeight="1">
      <c r="B112" s="313"/>
      <c r="C112" s="290" t="s">
        <v>2592</v>
      </c>
      <c r="D112" s="290"/>
      <c r="E112" s="290"/>
      <c r="F112" s="311" t="s">
        <v>2573</v>
      </c>
      <c r="G112" s="290"/>
      <c r="H112" s="290" t="s">
        <v>2607</v>
      </c>
      <c r="I112" s="290" t="s">
        <v>2569</v>
      </c>
      <c r="J112" s="290">
        <v>50</v>
      </c>
      <c r="K112" s="302"/>
    </row>
    <row r="113" spans="2:11" s="1" customFormat="1" ht="15" customHeight="1">
      <c r="B113" s="313"/>
      <c r="C113" s="290" t="s">
        <v>53</v>
      </c>
      <c r="D113" s="290"/>
      <c r="E113" s="290"/>
      <c r="F113" s="311" t="s">
        <v>2567</v>
      </c>
      <c r="G113" s="290"/>
      <c r="H113" s="290" t="s">
        <v>2608</v>
      </c>
      <c r="I113" s="290" t="s">
        <v>2569</v>
      </c>
      <c r="J113" s="290">
        <v>20</v>
      </c>
      <c r="K113" s="302"/>
    </row>
    <row r="114" spans="2:11" s="1" customFormat="1" ht="15" customHeight="1">
      <c r="B114" s="313"/>
      <c r="C114" s="290" t="s">
        <v>2609</v>
      </c>
      <c r="D114" s="290"/>
      <c r="E114" s="290"/>
      <c r="F114" s="311" t="s">
        <v>2567</v>
      </c>
      <c r="G114" s="290"/>
      <c r="H114" s="290" t="s">
        <v>2610</v>
      </c>
      <c r="I114" s="290" t="s">
        <v>2569</v>
      </c>
      <c r="J114" s="290">
        <v>120</v>
      </c>
      <c r="K114" s="302"/>
    </row>
    <row r="115" spans="2:11" s="1" customFormat="1" ht="15" customHeight="1">
      <c r="B115" s="313"/>
      <c r="C115" s="290" t="s">
        <v>38</v>
      </c>
      <c r="D115" s="290"/>
      <c r="E115" s="290"/>
      <c r="F115" s="311" t="s">
        <v>2567</v>
      </c>
      <c r="G115" s="290"/>
      <c r="H115" s="290" t="s">
        <v>2611</v>
      </c>
      <c r="I115" s="290" t="s">
        <v>2602</v>
      </c>
      <c r="J115" s="290"/>
      <c r="K115" s="302"/>
    </row>
    <row r="116" spans="2:11" s="1" customFormat="1" ht="15" customHeight="1">
      <c r="B116" s="313"/>
      <c r="C116" s="290" t="s">
        <v>48</v>
      </c>
      <c r="D116" s="290"/>
      <c r="E116" s="290"/>
      <c r="F116" s="311" t="s">
        <v>2567</v>
      </c>
      <c r="G116" s="290"/>
      <c r="H116" s="290" t="s">
        <v>2612</v>
      </c>
      <c r="I116" s="290" t="s">
        <v>2602</v>
      </c>
      <c r="J116" s="290"/>
      <c r="K116" s="302"/>
    </row>
    <row r="117" spans="2:11" s="1" customFormat="1" ht="15" customHeight="1">
      <c r="B117" s="313"/>
      <c r="C117" s="290" t="s">
        <v>57</v>
      </c>
      <c r="D117" s="290"/>
      <c r="E117" s="290"/>
      <c r="F117" s="311" t="s">
        <v>2567</v>
      </c>
      <c r="G117" s="290"/>
      <c r="H117" s="290" t="s">
        <v>2613</v>
      </c>
      <c r="I117" s="290" t="s">
        <v>2614</v>
      </c>
      <c r="J117" s="290"/>
      <c r="K117" s="302"/>
    </row>
    <row r="118" spans="2:11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pans="2:11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pans="2:11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pans="2:1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pans="2:11" s="1" customFormat="1" ht="45" customHeight="1">
      <c r="B122" s="329"/>
      <c r="C122" s="421" t="s">
        <v>2615</v>
      </c>
      <c r="D122" s="421"/>
      <c r="E122" s="421"/>
      <c r="F122" s="421"/>
      <c r="G122" s="421"/>
      <c r="H122" s="421"/>
      <c r="I122" s="421"/>
      <c r="J122" s="421"/>
      <c r="K122" s="330"/>
    </row>
    <row r="123" spans="2:11" s="1" customFormat="1" ht="17.25" customHeight="1">
      <c r="B123" s="331"/>
      <c r="C123" s="303" t="s">
        <v>2561</v>
      </c>
      <c r="D123" s="303"/>
      <c r="E123" s="303"/>
      <c r="F123" s="303" t="s">
        <v>2562</v>
      </c>
      <c r="G123" s="304"/>
      <c r="H123" s="303" t="s">
        <v>54</v>
      </c>
      <c r="I123" s="303" t="s">
        <v>57</v>
      </c>
      <c r="J123" s="303" t="s">
        <v>2563</v>
      </c>
      <c r="K123" s="332"/>
    </row>
    <row r="124" spans="2:11" s="1" customFormat="1" ht="17.25" customHeight="1">
      <c r="B124" s="331"/>
      <c r="C124" s="305" t="s">
        <v>2564</v>
      </c>
      <c r="D124" s="305"/>
      <c r="E124" s="305"/>
      <c r="F124" s="306" t="s">
        <v>2565</v>
      </c>
      <c r="G124" s="307"/>
      <c r="H124" s="305"/>
      <c r="I124" s="305"/>
      <c r="J124" s="305" t="s">
        <v>2566</v>
      </c>
      <c r="K124" s="332"/>
    </row>
    <row r="125" spans="2:11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pans="2:11" s="1" customFormat="1" ht="15" customHeight="1">
      <c r="B126" s="333"/>
      <c r="C126" s="290" t="s">
        <v>2570</v>
      </c>
      <c r="D126" s="310"/>
      <c r="E126" s="310"/>
      <c r="F126" s="311" t="s">
        <v>2567</v>
      </c>
      <c r="G126" s="290"/>
      <c r="H126" s="290" t="s">
        <v>2607</v>
      </c>
      <c r="I126" s="290" t="s">
        <v>2569</v>
      </c>
      <c r="J126" s="290">
        <v>120</v>
      </c>
      <c r="K126" s="336"/>
    </row>
    <row r="127" spans="2:11" s="1" customFormat="1" ht="15" customHeight="1">
      <c r="B127" s="333"/>
      <c r="C127" s="290" t="s">
        <v>2616</v>
      </c>
      <c r="D127" s="290"/>
      <c r="E127" s="290"/>
      <c r="F127" s="311" t="s">
        <v>2567</v>
      </c>
      <c r="G127" s="290"/>
      <c r="H127" s="290" t="s">
        <v>2617</v>
      </c>
      <c r="I127" s="290" t="s">
        <v>2569</v>
      </c>
      <c r="J127" s="290" t="s">
        <v>2618</v>
      </c>
      <c r="K127" s="336"/>
    </row>
    <row r="128" spans="2:11" s="1" customFormat="1" ht="15" customHeight="1">
      <c r="B128" s="333"/>
      <c r="C128" s="290" t="s">
        <v>85</v>
      </c>
      <c r="D128" s="290"/>
      <c r="E128" s="290"/>
      <c r="F128" s="311" t="s">
        <v>2567</v>
      </c>
      <c r="G128" s="290"/>
      <c r="H128" s="290" t="s">
        <v>2619</v>
      </c>
      <c r="I128" s="290" t="s">
        <v>2569</v>
      </c>
      <c r="J128" s="290" t="s">
        <v>2618</v>
      </c>
      <c r="K128" s="336"/>
    </row>
    <row r="129" spans="2:11" s="1" customFormat="1" ht="15" customHeight="1">
      <c r="B129" s="333"/>
      <c r="C129" s="290" t="s">
        <v>2578</v>
      </c>
      <c r="D129" s="290"/>
      <c r="E129" s="290"/>
      <c r="F129" s="311" t="s">
        <v>2573</v>
      </c>
      <c r="G129" s="290"/>
      <c r="H129" s="290" t="s">
        <v>2579</v>
      </c>
      <c r="I129" s="290" t="s">
        <v>2569</v>
      </c>
      <c r="J129" s="290">
        <v>15</v>
      </c>
      <c r="K129" s="336"/>
    </row>
    <row r="130" spans="2:11" s="1" customFormat="1" ht="15" customHeight="1">
      <c r="B130" s="333"/>
      <c r="C130" s="314" t="s">
        <v>2580</v>
      </c>
      <c r="D130" s="314"/>
      <c r="E130" s="314"/>
      <c r="F130" s="315" t="s">
        <v>2573</v>
      </c>
      <c r="G130" s="314"/>
      <c r="H130" s="314" t="s">
        <v>2581</v>
      </c>
      <c r="I130" s="314" t="s">
        <v>2569</v>
      </c>
      <c r="J130" s="314">
        <v>15</v>
      </c>
      <c r="K130" s="336"/>
    </row>
    <row r="131" spans="2:11" s="1" customFormat="1" ht="15" customHeight="1">
      <c r="B131" s="333"/>
      <c r="C131" s="314" t="s">
        <v>2582</v>
      </c>
      <c r="D131" s="314"/>
      <c r="E131" s="314"/>
      <c r="F131" s="315" t="s">
        <v>2573</v>
      </c>
      <c r="G131" s="314"/>
      <c r="H131" s="314" t="s">
        <v>2583</v>
      </c>
      <c r="I131" s="314" t="s">
        <v>2569</v>
      </c>
      <c r="J131" s="314">
        <v>20</v>
      </c>
      <c r="K131" s="336"/>
    </row>
    <row r="132" spans="2:11" s="1" customFormat="1" ht="15" customHeight="1">
      <c r="B132" s="333"/>
      <c r="C132" s="314" t="s">
        <v>2584</v>
      </c>
      <c r="D132" s="314"/>
      <c r="E132" s="314"/>
      <c r="F132" s="315" t="s">
        <v>2573</v>
      </c>
      <c r="G132" s="314"/>
      <c r="H132" s="314" t="s">
        <v>2585</v>
      </c>
      <c r="I132" s="314" t="s">
        <v>2569</v>
      </c>
      <c r="J132" s="314">
        <v>20</v>
      </c>
      <c r="K132" s="336"/>
    </row>
    <row r="133" spans="2:11" s="1" customFormat="1" ht="15" customHeight="1">
      <c r="B133" s="333"/>
      <c r="C133" s="290" t="s">
        <v>2572</v>
      </c>
      <c r="D133" s="290"/>
      <c r="E133" s="290"/>
      <c r="F133" s="311" t="s">
        <v>2573</v>
      </c>
      <c r="G133" s="290"/>
      <c r="H133" s="290" t="s">
        <v>2607</v>
      </c>
      <c r="I133" s="290" t="s">
        <v>2569</v>
      </c>
      <c r="J133" s="290">
        <v>50</v>
      </c>
      <c r="K133" s="336"/>
    </row>
    <row r="134" spans="2:11" s="1" customFormat="1" ht="15" customHeight="1">
      <c r="B134" s="333"/>
      <c r="C134" s="290" t="s">
        <v>2586</v>
      </c>
      <c r="D134" s="290"/>
      <c r="E134" s="290"/>
      <c r="F134" s="311" t="s">
        <v>2573</v>
      </c>
      <c r="G134" s="290"/>
      <c r="H134" s="290" t="s">
        <v>2607</v>
      </c>
      <c r="I134" s="290" t="s">
        <v>2569</v>
      </c>
      <c r="J134" s="290">
        <v>50</v>
      </c>
      <c r="K134" s="336"/>
    </row>
    <row r="135" spans="2:11" s="1" customFormat="1" ht="15" customHeight="1">
      <c r="B135" s="333"/>
      <c r="C135" s="290" t="s">
        <v>2592</v>
      </c>
      <c r="D135" s="290"/>
      <c r="E135" s="290"/>
      <c r="F135" s="311" t="s">
        <v>2573</v>
      </c>
      <c r="G135" s="290"/>
      <c r="H135" s="290" t="s">
        <v>2607</v>
      </c>
      <c r="I135" s="290" t="s">
        <v>2569</v>
      </c>
      <c r="J135" s="290">
        <v>50</v>
      </c>
      <c r="K135" s="336"/>
    </row>
    <row r="136" spans="2:11" s="1" customFormat="1" ht="15" customHeight="1">
      <c r="B136" s="333"/>
      <c r="C136" s="290" t="s">
        <v>2594</v>
      </c>
      <c r="D136" s="290"/>
      <c r="E136" s="290"/>
      <c r="F136" s="311" t="s">
        <v>2573</v>
      </c>
      <c r="G136" s="290"/>
      <c r="H136" s="290" t="s">
        <v>2607</v>
      </c>
      <c r="I136" s="290" t="s">
        <v>2569</v>
      </c>
      <c r="J136" s="290">
        <v>50</v>
      </c>
      <c r="K136" s="336"/>
    </row>
    <row r="137" spans="2:11" s="1" customFormat="1" ht="15" customHeight="1">
      <c r="B137" s="333"/>
      <c r="C137" s="290" t="s">
        <v>2595</v>
      </c>
      <c r="D137" s="290"/>
      <c r="E137" s="290"/>
      <c r="F137" s="311" t="s">
        <v>2573</v>
      </c>
      <c r="G137" s="290"/>
      <c r="H137" s="290" t="s">
        <v>2620</v>
      </c>
      <c r="I137" s="290" t="s">
        <v>2569</v>
      </c>
      <c r="J137" s="290">
        <v>255</v>
      </c>
      <c r="K137" s="336"/>
    </row>
    <row r="138" spans="2:11" s="1" customFormat="1" ht="15" customHeight="1">
      <c r="B138" s="333"/>
      <c r="C138" s="290" t="s">
        <v>2597</v>
      </c>
      <c r="D138" s="290"/>
      <c r="E138" s="290"/>
      <c r="F138" s="311" t="s">
        <v>2567</v>
      </c>
      <c r="G138" s="290"/>
      <c r="H138" s="290" t="s">
        <v>2621</v>
      </c>
      <c r="I138" s="290" t="s">
        <v>2599</v>
      </c>
      <c r="J138" s="290"/>
      <c r="K138" s="336"/>
    </row>
    <row r="139" spans="2:11" s="1" customFormat="1" ht="15" customHeight="1">
      <c r="B139" s="333"/>
      <c r="C139" s="290" t="s">
        <v>2600</v>
      </c>
      <c r="D139" s="290"/>
      <c r="E139" s="290"/>
      <c r="F139" s="311" t="s">
        <v>2567</v>
      </c>
      <c r="G139" s="290"/>
      <c r="H139" s="290" t="s">
        <v>2622</v>
      </c>
      <c r="I139" s="290" t="s">
        <v>2602</v>
      </c>
      <c r="J139" s="290"/>
      <c r="K139" s="336"/>
    </row>
    <row r="140" spans="2:11" s="1" customFormat="1" ht="15" customHeight="1">
      <c r="B140" s="333"/>
      <c r="C140" s="290" t="s">
        <v>2603</v>
      </c>
      <c r="D140" s="290"/>
      <c r="E140" s="290"/>
      <c r="F140" s="311" t="s">
        <v>2567</v>
      </c>
      <c r="G140" s="290"/>
      <c r="H140" s="290" t="s">
        <v>2603</v>
      </c>
      <c r="I140" s="290" t="s">
        <v>2602</v>
      </c>
      <c r="J140" s="290"/>
      <c r="K140" s="336"/>
    </row>
    <row r="141" spans="2:11" s="1" customFormat="1" ht="15" customHeight="1">
      <c r="B141" s="333"/>
      <c r="C141" s="290" t="s">
        <v>38</v>
      </c>
      <c r="D141" s="290"/>
      <c r="E141" s="290"/>
      <c r="F141" s="311" t="s">
        <v>2567</v>
      </c>
      <c r="G141" s="290"/>
      <c r="H141" s="290" t="s">
        <v>2623</v>
      </c>
      <c r="I141" s="290" t="s">
        <v>2602</v>
      </c>
      <c r="J141" s="290"/>
      <c r="K141" s="336"/>
    </row>
    <row r="142" spans="2:11" s="1" customFormat="1" ht="15" customHeight="1">
      <c r="B142" s="333"/>
      <c r="C142" s="290" t="s">
        <v>2624</v>
      </c>
      <c r="D142" s="290"/>
      <c r="E142" s="290"/>
      <c r="F142" s="311" t="s">
        <v>2567</v>
      </c>
      <c r="G142" s="290"/>
      <c r="H142" s="290" t="s">
        <v>2625</v>
      </c>
      <c r="I142" s="290" t="s">
        <v>2602</v>
      </c>
      <c r="J142" s="290"/>
      <c r="K142" s="336"/>
    </row>
    <row r="143" spans="2:11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pans="2:11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pans="2:11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pans="2:11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pans="2:11" s="1" customFormat="1" ht="45" customHeight="1">
      <c r="B147" s="301"/>
      <c r="C147" s="423" t="s">
        <v>2626</v>
      </c>
      <c r="D147" s="423"/>
      <c r="E147" s="423"/>
      <c r="F147" s="423"/>
      <c r="G147" s="423"/>
      <c r="H147" s="423"/>
      <c r="I147" s="423"/>
      <c r="J147" s="423"/>
      <c r="K147" s="302"/>
    </row>
    <row r="148" spans="2:11" s="1" customFormat="1" ht="17.25" customHeight="1">
      <c r="B148" s="301"/>
      <c r="C148" s="303" t="s">
        <v>2561</v>
      </c>
      <c r="D148" s="303"/>
      <c r="E148" s="303"/>
      <c r="F148" s="303" t="s">
        <v>2562</v>
      </c>
      <c r="G148" s="304"/>
      <c r="H148" s="303" t="s">
        <v>54</v>
      </c>
      <c r="I148" s="303" t="s">
        <v>57</v>
      </c>
      <c r="J148" s="303" t="s">
        <v>2563</v>
      </c>
      <c r="K148" s="302"/>
    </row>
    <row r="149" spans="2:11" s="1" customFormat="1" ht="17.25" customHeight="1">
      <c r="B149" s="301"/>
      <c r="C149" s="305" t="s">
        <v>2564</v>
      </c>
      <c r="D149" s="305"/>
      <c r="E149" s="305"/>
      <c r="F149" s="306" t="s">
        <v>2565</v>
      </c>
      <c r="G149" s="307"/>
      <c r="H149" s="305"/>
      <c r="I149" s="305"/>
      <c r="J149" s="305" t="s">
        <v>2566</v>
      </c>
      <c r="K149" s="302"/>
    </row>
    <row r="150" spans="2:11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pans="2:11" s="1" customFormat="1" ht="15" customHeight="1">
      <c r="B151" s="313"/>
      <c r="C151" s="340" t="s">
        <v>2570</v>
      </c>
      <c r="D151" s="290"/>
      <c r="E151" s="290"/>
      <c r="F151" s="341" t="s">
        <v>2567</v>
      </c>
      <c r="G151" s="290"/>
      <c r="H151" s="340" t="s">
        <v>2607</v>
      </c>
      <c r="I151" s="340" t="s">
        <v>2569</v>
      </c>
      <c r="J151" s="340">
        <v>120</v>
      </c>
      <c r="K151" s="336"/>
    </row>
    <row r="152" spans="2:11" s="1" customFormat="1" ht="15" customHeight="1">
      <c r="B152" s="313"/>
      <c r="C152" s="340" t="s">
        <v>2616</v>
      </c>
      <c r="D152" s="290"/>
      <c r="E152" s="290"/>
      <c r="F152" s="341" t="s">
        <v>2567</v>
      </c>
      <c r="G152" s="290"/>
      <c r="H152" s="340" t="s">
        <v>2627</v>
      </c>
      <c r="I152" s="340" t="s">
        <v>2569</v>
      </c>
      <c r="J152" s="340" t="s">
        <v>2618</v>
      </c>
      <c r="K152" s="336"/>
    </row>
    <row r="153" spans="2:11" s="1" customFormat="1" ht="15" customHeight="1">
      <c r="B153" s="313"/>
      <c r="C153" s="340" t="s">
        <v>85</v>
      </c>
      <c r="D153" s="290"/>
      <c r="E153" s="290"/>
      <c r="F153" s="341" t="s">
        <v>2567</v>
      </c>
      <c r="G153" s="290"/>
      <c r="H153" s="340" t="s">
        <v>2628</v>
      </c>
      <c r="I153" s="340" t="s">
        <v>2569</v>
      </c>
      <c r="J153" s="340" t="s">
        <v>2618</v>
      </c>
      <c r="K153" s="336"/>
    </row>
    <row r="154" spans="2:11" s="1" customFormat="1" ht="15" customHeight="1">
      <c r="B154" s="313"/>
      <c r="C154" s="340" t="s">
        <v>2572</v>
      </c>
      <c r="D154" s="290"/>
      <c r="E154" s="290"/>
      <c r="F154" s="341" t="s">
        <v>2573</v>
      </c>
      <c r="G154" s="290"/>
      <c r="H154" s="340" t="s">
        <v>2607</v>
      </c>
      <c r="I154" s="340" t="s">
        <v>2569</v>
      </c>
      <c r="J154" s="340">
        <v>50</v>
      </c>
      <c r="K154" s="336"/>
    </row>
    <row r="155" spans="2:11" s="1" customFormat="1" ht="15" customHeight="1">
      <c r="B155" s="313"/>
      <c r="C155" s="340" t="s">
        <v>2575</v>
      </c>
      <c r="D155" s="290"/>
      <c r="E155" s="290"/>
      <c r="F155" s="341" t="s">
        <v>2567</v>
      </c>
      <c r="G155" s="290"/>
      <c r="H155" s="340" t="s">
        <v>2607</v>
      </c>
      <c r="I155" s="340" t="s">
        <v>2577</v>
      </c>
      <c r="J155" s="340"/>
      <c r="K155" s="336"/>
    </row>
    <row r="156" spans="2:11" s="1" customFormat="1" ht="15" customHeight="1">
      <c r="B156" s="313"/>
      <c r="C156" s="340" t="s">
        <v>2586</v>
      </c>
      <c r="D156" s="290"/>
      <c r="E156" s="290"/>
      <c r="F156" s="341" t="s">
        <v>2573</v>
      </c>
      <c r="G156" s="290"/>
      <c r="H156" s="340" t="s">
        <v>2607</v>
      </c>
      <c r="I156" s="340" t="s">
        <v>2569</v>
      </c>
      <c r="J156" s="340">
        <v>50</v>
      </c>
      <c r="K156" s="336"/>
    </row>
    <row r="157" spans="2:11" s="1" customFormat="1" ht="15" customHeight="1">
      <c r="B157" s="313"/>
      <c r="C157" s="340" t="s">
        <v>2594</v>
      </c>
      <c r="D157" s="290"/>
      <c r="E157" s="290"/>
      <c r="F157" s="341" t="s">
        <v>2573</v>
      </c>
      <c r="G157" s="290"/>
      <c r="H157" s="340" t="s">
        <v>2607</v>
      </c>
      <c r="I157" s="340" t="s">
        <v>2569</v>
      </c>
      <c r="J157" s="340">
        <v>50</v>
      </c>
      <c r="K157" s="336"/>
    </row>
    <row r="158" spans="2:11" s="1" customFormat="1" ht="15" customHeight="1">
      <c r="B158" s="313"/>
      <c r="C158" s="340" t="s">
        <v>2592</v>
      </c>
      <c r="D158" s="290"/>
      <c r="E158" s="290"/>
      <c r="F158" s="341" t="s">
        <v>2573</v>
      </c>
      <c r="G158" s="290"/>
      <c r="H158" s="340" t="s">
        <v>2607</v>
      </c>
      <c r="I158" s="340" t="s">
        <v>2569</v>
      </c>
      <c r="J158" s="340">
        <v>50</v>
      </c>
      <c r="K158" s="336"/>
    </row>
    <row r="159" spans="2:11" s="1" customFormat="1" ht="15" customHeight="1">
      <c r="B159" s="313"/>
      <c r="C159" s="340" t="s">
        <v>105</v>
      </c>
      <c r="D159" s="290"/>
      <c r="E159" s="290"/>
      <c r="F159" s="341" t="s">
        <v>2567</v>
      </c>
      <c r="G159" s="290"/>
      <c r="H159" s="340" t="s">
        <v>2629</v>
      </c>
      <c r="I159" s="340" t="s">
        <v>2569</v>
      </c>
      <c r="J159" s="340" t="s">
        <v>2630</v>
      </c>
      <c r="K159" s="336"/>
    </row>
    <row r="160" spans="2:11" s="1" customFormat="1" ht="15" customHeight="1">
      <c r="B160" s="313"/>
      <c r="C160" s="340" t="s">
        <v>2631</v>
      </c>
      <c r="D160" s="290"/>
      <c r="E160" s="290"/>
      <c r="F160" s="341" t="s">
        <v>2567</v>
      </c>
      <c r="G160" s="290"/>
      <c r="H160" s="340" t="s">
        <v>2632</v>
      </c>
      <c r="I160" s="340" t="s">
        <v>2602</v>
      </c>
      <c r="J160" s="340"/>
      <c r="K160" s="336"/>
    </row>
    <row r="161" spans="2:1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pans="2:11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pans="2:11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pans="2:11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pans="2:11" s="1" customFormat="1" ht="45" customHeight="1">
      <c r="B165" s="282"/>
      <c r="C165" s="421" t="s">
        <v>2633</v>
      </c>
      <c r="D165" s="421"/>
      <c r="E165" s="421"/>
      <c r="F165" s="421"/>
      <c r="G165" s="421"/>
      <c r="H165" s="421"/>
      <c r="I165" s="421"/>
      <c r="J165" s="421"/>
      <c r="K165" s="283"/>
    </row>
    <row r="166" spans="2:11" s="1" customFormat="1" ht="17.25" customHeight="1">
      <c r="B166" s="282"/>
      <c r="C166" s="303" t="s">
        <v>2561</v>
      </c>
      <c r="D166" s="303"/>
      <c r="E166" s="303"/>
      <c r="F166" s="303" t="s">
        <v>2562</v>
      </c>
      <c r="G166" s="345"/>
      <c r="H166" s="346" t="s">
        <v>54</v>
      </c>
      <c r="I166" s="346" t="s">
        <v>57</v>
      </c>
      <c r="J166" s="303" t="s">
        <v>2563</v>
      </c>
      <c r="K166" s="283"/>
    </row>
    <row r="167" spans="2:11" s="1" customFormat="1" ht="17.25" customHeight="1">
      <c r="B167" s="284"/>
      <c r="C167" s="305" t="s">
        <v>2564</v>
      </c>
      <c r="D167" s="305"/>
      <c r="E167" s="305"/>
      <c r="F167" s="306" t="s">
        <v>2565</v>
      </c>
      <c r="G167" s="347"/>
      <c r="H167" s="348"/>
      <c r="I167" s="348"/>
      <c r="J167" s="305" t="s">
        <v>2566</v>
      </c>
      <c r="K167" s="285"/>
    </row>
    <row r="168" spans="2:11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pans="2:11" s="1" customFormat="1" ht="15" customHeight="1">
      <c r="B169" s="313"/>
      <c r="C169" s="290" t="s">
        <v>2570</v>
      </c>
      <c r="D169" s="290"/>
      <c r="E169" s="290"/>
      <c r="F169" s="311" t="s">
        <v>2567</v>
      </c>
      <c r="G169" s="290"/>
      <c r="H169" s="290" t="s">
        <v>2607</v>
      </c>
      <c r="I169" s="290" t="s">
        <v>2569</v>
      </c>
      <c r="J169" s="290">
        <v>120</v>
      </c>
      <c r="K169" s="336"/>
    </row>
    <row r="170" spans="2:11" s="1" customFormat="1" ht="15" customHeight="1">
      <c r="B170" s="313"/>
      <c r="C170" s="290" t="s">
        <v>2616</v>
      </c>
      <c r="D170" s="290"/>
      <c r="E170" s="290"/>
      <c r="F170" s="311" t="s">
        <v>2567</v>
      </c>
      <c r="G170" s="290"/>
      <c r="H170" s="290" t="s">
        <v>2617</v>
      </c>
      <c r="I170" s="290" t="s">
        <v>2569</v>
      </c>
      <c r="J170" s="290" t="s">
        <v>2618</v>
      </c>
      <c r="K170" s="336"/>
    </row>
    <row r="171" spans="2:11" s="1" customFormat="1" ht="15" customHeight="1">
      <c r="B171" s="313"/>
      <c r="C171" s="290" t="s">
        <v>85</v>
      </c>
      <c r="D171" s="290"/>
      <c r="E171" s="290"/>
      <c r="F171" s="311" t="s">
        <v>2567</v>
      </c>
      <c r="G171" s="290"/>
      <c r="H171" s="290" t="s">
        <v>2634</v>
      </c>
      <c r="I171" s="290" t="s">
        <v>2569</v>
      </c>
      <c r="J171" s="290" t="s">
        <v>2618</v>
      </c>
      <c r="K171" s="336"/>
    </row>
    <row r="172" spans="2:11" s="1" customFormat="1" ht="15" customHeight="1">
      <c r="B172" s="313"/>
      <c r="C172" s="290" t="s">
        <v>2572</v>
      </c>
      <c r="D172" s="290"/>
      <c r="E172" s="290"/>
      <c r="F172" s="311" t="s">
        <v>2573</v>
      </c>
      <c r="G172" s="290"/>
      <c r="H172" s="290" t="s">
        <v>2634</v>
      </c>
      <c r="I172" s="290" t="s">
        <v>2569</v>
      </c>
      <c r="J172" s="290">
        <v>50</v>
      </c>
      <c r="K172" s="336"/>
    </row>
    <row r="173" spans="2:11" s="1" customFormat="1" ht="15" customHeight="1">
      <c r="B173" s="313"/>
      <c r="C173" s="290" t="s">
        <v>2575</v>
      </c>
      <c r="D173" s="290"/>
      <c r="E173" s="290"/>
      <c r="F173" s="311" t="s">
        <v>2567</v>
      </c>
      <c r="G173" s="290"/>
      <c r="H173" s="290" t="s">
        <v>2634</v>
      </c>
      <c r="I173" s="290" t="s">
        <v>2577</v>
      </c>
      <c r="J173" s="290"/>
      <c r="K173" s="336"/>
    </row>
    <row r="174" spans="2:11" s="1" customFormat="1" ht="15" customHeight="1">
      <c r="B174" s="313"/>
      <c r="C174" s="290" t="s">
        <v>2586</v>
      </c>
      <c r="D174" s="290"/>
      <c r="E174" s="290"/>
      <c r="F174" s="311" t="s">
        <v>2573</v>
      </c>
      <c r="G174" s="290"/>
      <c r="H174" s="290" t="s">
        <v>2634</v>
      </c>
      <c r="I174" s="290" t="s">
        <v>2569</v>
      </c>
      <c r="J174" s="290">
        <v>50</v>
      </c>
      <c r="K174" s="336"/>
    </row>
    <row r="175" spans="2:11" s="1" customFormat="1" ht="15" customHeight="1">
      <c r="B175" s="313"/>
      <c r="C175" s="290" t="s">
        <v>2594</v>
      </c>
      <c r="D175" s="290"/>
      <c r="E175" s="290"/>
      <c r="F175" s="311" t="s">
        <v>2573</v>
      </c>
      <c r="G175" s="290"/>
      <c r="H175" s="290" t="s">
        <v>2634</v>
      </c>
      <c r="I175" s="290" t="s">
        <v>2569</v>
      </c>
      <c r="J175" s="290">
        <v>50</v>
      </c>
      <c r="K175" s="336"/>
    </row>
    <row r="176" spans="2:11" s="1" customFormat="1" ht="15" customHeight="1">
      <c r="B176" s="313"/>
      <c r="C176" s="290" t="s">
        <v>2592</v>
      </c>
      <c r="D176" s="290"/>
      <c r="E176" s="290"/>
      <c r="F176" s="311" t="s">
        <v>2573</v>
      </c>
      <c r="G176" s="290"/>
      <c r="H176" s="290" t="s">
        <v>2634</v>
      </c>
      <c r="I176" s="290" t="s">
        <v>2569</v>
      </c>
      <c r="J176" s="290">
        <v>50</v>
      </c>
      <c r="K176" s="336"/>
    </row>
    <row r="177" spans="2:11" s="1" customFormat="1" ht="15" customHeight="1">
      <c r="B177" s="313"/>
      <c r="C177" s="290" t="s">
        <v>140</v>
      </c>
      <c r="D177" s="290"/>
      <c r="E177" s="290"/>
      <c r="F177" s="311" t="s">
        <v>2567</v>
      </c>
      <c r="G177" s="290"/>
      <c r="H177" s="290" t="s">
        <v>2635</v>
      </c>
      <c r="I177" s="290" t="s">
        <v>2636</v>
      </c>
      <c r="J177" s="290"/>
      <c r="K177" s="336"/>
    </row>
    <row r="178" spans="2:11" s="1" customFormat="1" ht="15" customHeight="1">
      <c r="B178" s="313"/>
      <c r="C178" s="290" t="s">
        <v>57</v>
      </c>
      <c r="D178" s="290"/>
      <c r="E178" s="290"/>
      <c r="F178" s="311" t="s">
        <v>2567</v>
      </c>
      <c r="G178" s="290"/>
      <c r="H178" s="290" t="s">
        <v>2637</v>
      </c>
      <c r="I178" s="290" t="s">
        <v>2638</v>
      </c>
      <c r="J178" s="290">
        <v>1</v>
      </c>
      <c r="K178" s="336"/>
    </row>
    <row r="179" spans="2:11" s="1" customFormat="1" ht="15" customHeight="1">
      <c r="B179" s="313"/>
      <c r="C179" s="290" t="s">
        <v>53</v>
      </c>
      <c r="D179" s="290"/>
      <c r="E179" s="290"/>
      <c r="F179" s="311" t="s">
        <v>2567</v>
      </c>
      <c r="G179" s="290"/>
      <c r="H179" s="290" t="s">
        <v>2639</v>
      </c>
      <c r="I179" s="290" t="s">
        <v>2569</v>
      </c>
      <c r="J179" s="290">
        <v>20</v>
      </c>
      <c r="K179" s="336"/>
    </row>
    <row r="180" spans="2:11" s="1" customFormat="1" ht="15" customHeight="1">
      <c r="B180" s="313"/>
      <c r="C180" s="290" t="s">
        <v>54</v>
      </c>
      <c r="D180" s="290"/>
      <c r="E180" s="290"/>
      <c r="F180" s="311" t="s">
        <v>2567</v>
      </c>
      <c r="G180" s="290"/>
      <c r="H180" s="290" t="s">
        <v>2640</v>
      </c>
      <c r="I180" s="290" t="s">
        <v>2569</v>
      </c>
      <c r="J180" s="290">
        <v>255</v>
      </c>
      <c r="K180" s="336"/>
    </row>
    <row r="181" spans="2:11" s="1" customFormat="1" ht="15" customHeight="1">
      <c r="B181" s="313"/>
      <c r="C181" s="290" t="s">
        <v>141</v>
      </c>
      <c r="D181" s="290"/>
      <c r="E181" s="290"/>
      <c r="F181" s="311" t="s">
        <v>2567</v>
      </c>
      <c r="G181" s="290"/>
      <c r="H181" s="290" t="s">
        <v>2531</v>
      </c>
      <c r="I181" s="290" t="s">
        <v>2569</v>
      </c>
      <c r="J181" s="290">
        <v>10</v>
      </c>
      <c r="K181" s="336"/>
    </row>
    <row r="182" spans="2:11" s="1" customFormat="1" ht="15" customHeight="1">
      <c r="B182" s="313"/>
      <c r="C182" s="290" t="s">
        <v>142</v>
      </c>
      <c r="D182" s="290"/>
      <c r="E182" s="290"/>
      <c r="F182" s="311" t="s">
        <v>2567</v>
      </c>
      <c r="G182" s="290"/>
      <c r="H182" s="290" t="s">
        <v>2641</v>
      </c>
      <c r="I182" s="290" t="s">
        <v>2602</v>
      </c>
      <c r="J182" s="290"/>
      <c r="K182" s="336"/>
    </row>
    <row r="183" spans="2:11" s="1" customFormat="1" ht="15" customHeight="1">
      <c r="B183" s="313"/>
      <c r="C183" s="290" t="s">
        <v>2642</v>
      </c>
      <c r="D183" s="290"/>
      <c r="E183" s="290"/>
      <c r="F183" s="311" t="s">
        <v>2567</v>
      </c>
      <c r="G183" s="290"/>
      <c r="H183" s="290" t="s">
        <v>2643</v>
      </c>
      <c r="I183" s="290" t="s">
        <v>2602</v>
      </c>
      <c r="J183" s="290"/>
      <c r="K183" s="336"/>
    </row>
    <row r="184" spans="2:11" s="1" customFormat="1" ht="15" customHeight="1">
      <c r="B184" s="313"/>
      <c r="C184" s="290" t="s">
        <v>2631</v>
      </c>
      <c r="D184" s="290"/>
      <c r="E184" s="290"/>
      <c r="F184" s="311" t="s">
        <v>2567</v>
      </c>
      <c r="G184" s="290"/>
      <c r="H184" s="290" t="s">
        <v>2644</v>
      </c>
      <c r="I184" s="290" t="s">
        <v>2602</v>
      </c>
      <c r="J184" s="290"/>
      <c r="K184" s="336"/>
    </row>
    <row r="185" spans="2:11" s="1" customFormat="1" ht="15" customHeight="1">
      <c r="B185" s="313"/>
      <c r="C185" s="290" t="s">
        <v>144</v>
      </c>
      <c r="D185" s="290"/>
      <c r="E185" s="290"/>
      <c r="F185" s="311" t="s">
        <v>2573</v>
      </c>
      <c r="G185" s="290"/>
      <c r="H185" s="290" t="s">
        <v>2645</v>
      </c>
      <c r="I185" s="290" t="s">
        <v>2569</v>
      </c>
      <c r="J185" s="290">
        <v>50</v>
      </c>
      <c r="K185" s="336"/>
    </row>
    <row r="186" spans="2:11" s="1" customFormat="1" ht="15" customHeight="1">
      <c r="B186" s="313"/>
      <c r="C186" s="290" t="s">
        <v>2646</v>
      </c>
      <c r="D186" s="290"/>
      <c r="E186" s="290"/>
      <c r="F186" s="311" t="s">
        <v>2573</v>
      </c>
      <c r="G186" s="290"/>
      <c r="H186" s="290" t="s">
        <v>2647</v>
      </c>
      <c r="I186" s="290" t="s">
        <v>2648</v>
      </c>
      <c r="J186" s="290"/>
      <c r="K186" s="336"/>
    </row>
    <row r="187" spans="2:11" s="1" customFormat="1" ht="15" customHeight="1">
      <c r="B187" s="313"/>
      <c r="C187" s="290" t="s">
        <v>2649</v>
      </c>
      <c r="D187" s="290"/>
      <c r="E187" s="290"/>
      <c r="F187" s="311" t="s">
        <v>2573</v>
      </c>
      <c r="G187" s="290"/>
      <c r="H187" s="290" t="s">
        <v>2650</v>
      </c>
      <c r="I187" s="290" t="s">
        <v>2648</v>
      </c>
      <c r="J187" s="290"/>
      <c r="K187" s="336"/>
    </row>
    <row r="188" spans="2:11" s="1" customFormat="1" ht="15" customHeight="1">
      <c r="B188" s="313"/>
      <c r="C188" s="290" t="s">
        <v>2651</v>
      </c>
      <c r="D188" s="290"/>
      <c r="E188" s="290"/>
      <c r="F188" s="311" t="s">
        <v>2573</v>
      </c>
      <c r="G188" s="290"/>
      <c r="H188" s="290" t="s">
        <v>2652</v>
      </c>
      <c r="I188" s="290" t="s">
        <v>2648</v>
      </c>
      <c r="J188" s="290"/>
      <c r="K188" s="336"/>
    </row>
    <row r="189" spans="2:11" s="1" customFormat="1" ht="15" customHeight="1">
      <c r="B189" s="313"/>
      <c r="C189" s="349" t="s">
        <v>2653</v>
      </c>
      <c r="D189" s="290"/>
      <c r="E189" s="290"/>
      <c r="F189" s="311" t="s">
        <v>2573</v>
      </c>
      <c r="G189" s="290"/>
      <c r="H189" s="290" t="s">
        <v>2654</v>
      </c>
      <c r="I189" s="290" t="s">
        <v>2655</v>
      </c>
      <c r="J189" s="350" t="s">
        <v>2656</v>
      </c>
      <c r="K189" s="336"/>
    </row>
    <row r="190" spans="2:11" s="19" customFormat="1" ht="15" customHeight="1">
      <c r="B190" s="351"/>
      <c r="C190" s="352" t="s">
        <v>2657</v>
      </c>
      <c r="D190" s="353"/>
      <c r="E190" s="353"/>
      <c r="F190" s="354" t="s">
        <v>2573</v>
      </c>
      <c r="G190" s="353"/>
      <c r="H190" s="353" t="s">
        <v>2658</v>
      </c>
      <c r="I190" s="353" t="s">
        <v>2655</v>
      </c>
      <c r="J190" s="355" t="s">
        <v>2656</v>
      </c>
      <c r="K190" s="356"/>
    </row>
    <row r="191" spans="2:11" s="1" customFormat="1" ht="15" customHeight="1">
      <c r="B191" s="313"/>
      <c r="C191" s="349" t="s">
        <v>42</v>
      </c>
      <c r="D191" s="290"/>
      <c r="E191" s="290"/>
      <c r="F191" s="311" t="s">
        <v>2567</v>
      </c>
      <c r="G191" s="290"/>
      <c r="H191" s="287" t="s">
        <v>2659</v>
      </c>
      <c r="I191" s="290" t="s">
        <v>2660</v>
      </c>
      <c r="J191" s="290"/>
      <c r="K191" s="336"/>
    </row>
    <row r="192" spans="2:11" s="1" customFormat="1" ht="15" customHeight="1">
      <c r="B192" s="313"/>
      <c r="C192" s="349" t="s">
        <v>2661</v>
      </c>
      <c r="D192" s="290"/>
      <c r="E192" s="290"/>
      <c r="F192" s="311" t="s">
        <v>2567</v>
      </c>
      <c r="G192" s="290"/>
      <c r="H192" s="290" t="s">
        <v>2662</v>
      </c>
      <c r="I192" s="290" t="s">
        <v>2602</v>
      </c>
      <c r="J192" s="290"/>
      <c r="K192" s="336"/>
    </row>
    <row r="193" spans="2:11" s="1" customFormat="1" ht="15" customHeight="1">
      <c r="B193" s="313"/>
      <c r="C193" s="349" t="s">
        <v>2663</v>
      </c>
      <c r="D193" s="290"/>
      <c r="E193" s="290"/>
      <c r="F193" s="311" t="s">
        <v>2567</v>
      </c>
      <c r="G193" s="290"/>
      <c r="H193" s="290" t="s">
        <v>2664</v>
      </c>
      <c r="I193" s="290" t="s">
        <v>2602</v>
      </c>
      <c r="J193" s="290"/>
      <c r="K193" s="336"/>
    </row>
    <row r="194" spans="2:11" s="1" customFormat="1" ht="15" customHeight="1">
      <c r="B194" s="313"/>
      <c r="C194" s="349" t="s">
        <v>2665</v>
      </c>
      <c r="D194" s="290"/>
      <c r="E194" s="290"/>
      <c r="F194" s="311" t="s">
        <v>2573</v>
      </c>
      <c r="G194" s="290"/>
      <c r="H194" s="290" t="s">
        <v>2666</v>
      </c>
      <c r="I194" s="290" t="s">
        <v>2602</v>
      </c>
      <c r="J194" s="290"/>
      <c r="K194" s="336"/>
    </row>
    <row r="195" spans="2:11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pans="2:11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pans="2:11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pans="2:11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pans="2:11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pans="2:11" s="1" customFormat="1" ht="21">
      <c r="B200" s="282"/>
      <c r="C200" s="421" t="s">
        <v>2667</v>
      </c>
      <c r="D200" s="421"/>
      <c r="E200" s="421"/>
      <c r="F200" s="421"/>
      <c r="G200" s="421"/>
      <c r="H200" s="421"/>
      <c r="I200" s="421"/>
      <c r="J200" s="421"/>
      <c r="K200" s="283"/>
    </row>
    <row r="201" spans="2:11" s="1" customFormat="1" ht="25.5" customHeight="1">
      <c r="B201" s="282"/>
      <c r="C201" s="358" t="s">
        <v>2668</v>
      </c>
      <c r="D201" s="358"/>
      <c r="E201" s="358"/>
      <c r="F201" s="358" t="s">
        <v>2669</v>
      </c>
      <c r="G201" s="359"/>
      <c r="H201" s="424" t="s">
        <v>2670</v>
      </c>
      <c r="I201" s="424"/>
      <c r="J201" s="424"/>
      <c r="K201" s="283"/>
    </row>
    <row r="202" spans="2:11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pans="2:11" s="1" customFormat="1" ht="15" customHeight="1">
      <c r="B203" s="313"/>
      <c r="C203" s="290" t="s">
        <v>2660</v>
      </c>
      <c r="D203" s="290"/>
      <c r="E203" s="290"/>
      <c r="F203" s="311" t="s">
        <v>43</v>
      </c>
      <c r="G203" s="290"/>
      <c r="H203" s="425" t="s">
        <v>2671</v>
      </c>
      <c r="I203" s="425"/>
      <c r="J203" s="425"/>
      <c r="K203" s="336"/>
    </row>
    <row r="204" spans="2:11" s="1" customFormat="1" ht="15" customHeight="1">
      <c r="B204" s="313"/>
      <c r="C204" s="290"/>
      <c r="D204" s="290"/>
      <c r="E204" s="290"/>
      <c r="F204" s="311" t="s">
        <v>44</v>
      </c>
      <c r="G204" s="290"/>
      <c r="H204" s="425" t="s">
        <v>2672</v>
      </c>
      <c r="I204" s="425"/>
      <c r="J204" s="425"/>
      <c r="K204" s="336"/>
    </row>
    <row r="205" spans="2:11" s="1" customFormat="1" ht="15" customHeight="1">
      <c r="B205" s="313"/>
      <c r="C205" s="290"/>
      <c r="D205" s="290"/>
      <c r="E205" s="290"/>
      <c r="F205" s="311" t="s">
        <v>47</v>
      </c>
      <c r="G205" s="290"/>
      <c r="H205" s="425" t="s">
        <v>2673</v>
      </c>
      <c r="I205" s="425"/>
      <c r="J205" s="425"/>
      <c r="K205" s="336"/>
    </row>
    <row r="206" spans="2:11" s="1" customFormat="1" ht="15" customHeight="1">
      <c r="B206" s="313"/>
      <c r="C206" s="290"/>
      <c r="D206" s="290"/>
      <c r="E206" s="290"/>
      <c r="F206" s="311" t="s">
        <v>45</v>
      </c>
      <c r="G206" s="290"/>
      <c r="H206" s="425" t="s">
        <v>2674</v>
      </c>
      <c r="I206" s="425"/>
      <c r="J206" s="425"/>
      <c r="K206" s="336"/>
    </row>
    <row r="207" spans="2:11" s="1" customFormat="1" ht="15" customHeight="1">
      <c r="B207" s="313"/>
      <c r="C207" s="290"/>
      <c r="D207" s="290"/>
      <c r="E207" s="290"/>
      <c r="F207" s="311" t="s">
        <v>46</v>
      </c>
      <c r="G207" s="290"/>
      <c r="H207" s="425" t="s">
        <v>2675</v>
      </c>
      <c r="I207" s="425"/>
      <c r="J207" s="425"/>
      <c r="K207" s="336"/>
    </row>
    <row r="208" spans="2:11" s="1" customFormat="1" ht="15" customHeight="1">
      <c r="B208" s="313"/>
      <c r="C208" s="290"/>
      <c r="D208" s="290"/>
      <c r="E208" s="290"/>
      <c r="F208" s="311"/>
      <c r="G208" s="290"/>
      <c r="H208" s="290"/>
      <c r="I208" s="290"/>
      <c r="J208" s="290"/>
      <c r="K208" s="336"/>
    </row>
    <row r="209" spans="2:11" s="1" customFormat="1" ht="15" customHeight="1">
      <c r="B209" s="313"/>
      <c r="C209" s="290" t="s">
        <v>2614</v>
      </c>
      <c r="D209" s="290"/>
      <c r="E209" s="290"/>
      <c r="F209" s="311" t="s">
        <v>78</v>
      </c>
      <c r="G209" s="290"/>
      <c r="H209" s="425" t="s">
        <v>2676</v>
      </c>
      <c r="I209" s="425"/>
      <c r="J209" s="425"/>
      <c r="K209" s="336"/>
    </row>
    <row r="210" spans="2:11" s="1" customFormat="1" ht="15" customHeight="1">
      <c r="B210" s="313"/>
      <c r="C210" s="290"/>
      <c r="D210" s="290"/>
      <c r="E210" s="290"/>
      <c r="F210" s="311" t="s">
        <v>2513</v>
      </c>
      <c r="G210" s="290"/>
      <c r="H210" s="425" t="s">
        <v>2514</v>
      </c>
      <c r="I210" s="425"/>
      <c r="J210" s="425"/>
      <c r="K210" s="336"/>
    </row>
    <row r="211" spans="2:11" s="1" customFormat="1" ht="15" customHeight="1">
      <c r="B211" s="313"/>
      <c r="C211" s="290"/>
      <c r="D211" s="290"/>
      <c r="E211" s="290"/>
      <c r="F211" s="311" t="s">
        <v>2511</v>
      </c>
      <c r="G211" s="290"/>
      <c r="H211" s="425" t="s">
        <v>2677</v>
      </c>
      <c r="I211" s="425"/>
      <c r="J211" s="425"/>
      <c r="K211" s="336"/>
    </row>
    <row r="212" spans="2:11" s="1" customFormat="1" ht="15" customHeight="1">
      <c r="B212" s="360"/>
      <c r="C212" s="290"/>
      <c r="D212" s="290"/>
      <c r="E212" s="290"/>
      <c r="F212" s="311" t="s">
        <v>95</v>
      </c>
      <c r="G212" s="349"/>
      <c r="H212" s="426" t="s">
        <v>96</v>
      </c>
      <c r="I212" s="426"/>
      <c r="J212" s="426"/>
      <c r="K212" s="361"/>
    </row>
    <row r="213" spans="2:11" s="1" customFormat="1" ht="15" customHeight="1">
      <c r="B213" s="360"/>
      <c r="C213" s="290"/>
      <c r="D213" s="290"/>
      <c r="E213" s="290"/>
      <c r="F213" s="311" t="s">
        <v>2515</v>
      </c>
      <c r="G213" s="349"/>
      <c r="H213" s="426" t="s">
        <v>1798</v>
      </c>
      <c r="I213" s="426"/>
      <c r="J213" s="426"/>
      <c r="K213" s="361"/>
    </row>
    <row r="214" spans="2:11" s="1" customFormat="1" ht="15" customHeight="1">
      <c r="B214" s="360"/>
      <c r="C214" s="290"/>
      <c r="D214" s="290"/>
      <c r="E214" s="290"/>
      <c r="F214" s="311"/>
      <c r="G214" s="349"/>
      <c r="H214" s="340"/>
      <c r="I214" s="340"/>
      <c r="J214" s="340"/>
      <c r="K214" s="361"/>
    </row>
    <row r="215" spans="2:11" s="1" customFormat="1" ht="15" customHeight="1">
      <c r="B215" s="360"/>
      <c r="C215" s="290" t="s">
        <v>2638</v>
      </c>
      <c r="D215" s="290"/>
      <c r="E215" s="290"/>
      <c r="F215" s="311">
        <v>1</v>
      </c>
      <c r="G215" s="349"/>
      <c r="H215" s="426" t="s">
        <v>2678</v>
      </c>
      <c r="I215" s="426"/>
      <c r="J215" s="426"/>
      <c r="K215" s="361"/>
    </row>
    <row r="216" spans="2:11" s="1" customFormat="1" ht="15" customHeight="1">
      <c r="B216" s="360"/>
      <c r="C216" s="290"/>
      <c r="D216" s="290"/>
      <c r="E216" s="290"/>
      <c r="F216" s="311">
        <v>2</v>
      </c>
      <c r="G216" s="349"/>
      <c r="H216" s="426" t="s">
        <v>2679</v>
      </c>
      <c r="I216" s="426"/>
      <c r="J216" s="426"/>
      <c r="K216" s="361"/>
    </row>
    <row r="217" spans="2:11" s="1" customFormat="1" ht="15" customHeight="1">
      <c r="B217" s="360"/>
      <c r="C217" s="290"/>
      <c r="D217" s="290"/>
      <c r="E217" s="290"/>
      <c r="F217" s="311">
        <v>3</v>
      </c>
      <c r="G217" s="349"/>
      <c r="H217" s="426" t="s">
        <v>2680</v>
      </c>
      <c r="I217" s="426"/>
      <c r="J217" s="426"/>
      <c r="K217" s="361"/>
    </row>
    <row r="218" spans="2:11" s="1" customFormat="1" ht="15" customHeight="1">
      <c r="B218" s="360"/>
      <c r="C218" s="290"/>
      <c r="D218" s="290"/>
      <c r="E218" s="290"/>
      <c r="F218" s="311">
        <v>4</v>
      </c>
      <c r="G218" s="349"/>
      <c r="H218" s="426" t="s">
        <v>2681</v>
      </c>
      <c r="I218" s="426"/>
      <c r="J218" s="426"/>
      <c r="K218" s="361"/>
    </row>
    <row r="219" spans="2:11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stavební část</vt:lpstr>
      <vt:lpstr>02 - silnoproudá elektrot...</vt:lpstr>
      <vt:lpstr>01 - stavební část_01</vt:lpstr>
      <vt:lpstr>02 - silnoproudá elektrot..._01</vt:lpstr>
      <vt:lpstr>VON - Vedlejší a ostatní ...</vt:lpstr>
      <vt:lpstr>Pokyny pro vyplnění</vt:lpstr>
      <vt:lpstr>'01 - stavební část'!Názvy_tisku</vt:lpstr>
      <vt:lpstr>'01 - stavební část_01'!Názvy_tisku</vt:lpstr>
      <vt:lpstr>'02 - silnoproudá elektrot...'!Názvy_tisku</vt:lpstr>
      <vt:lpstr>'02 - silnoproudá elektrot..._01'!Názvy_tisku</vt:lpstr>
      <vt:lpstr>'Rekapitulace stavby'!Názvy_tisku</vt:lpstr>
      <vt:lpstr>'VON - Vedlejší a ostatní ...'!Názvy_tisku</vt:lpstr>
      <vt:lpstr>'01 - stavební část'!Oblast_tisku</vt:lpstr>
      <vt:lpstr>'01 - stavební část_01'!Oblast_tisku</vt:lpstr>
      <vt:lpstr>'02 - silnoproudá elektrot...'!Oblast_tisku</vt:lpstr>
      <vt:lpstr>'02 - silnoproudá elektrot..._01'!Oblast_tisku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NEUWIRTH\Uzivatel</dc:creator>
  <cp:lastModifiedBy>Uzivatel</cp:lastModifiedBy>
  <dcterms:created xsi:type="dcterms:W3CDTF">2025-06-13T12:32:41Z</dcterms:created>
  <dcterms:modified xsi:type="dcterms:W3CDTF">2025-09-25T11:46:12Z</dcterms:modified>
</cp:coreProperties>
</file>